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onal Planning Engagement\1. Planning Regions\Toronto\2023-2024\IRRP\Webinar #4-5 LAPS\"/>
    </mc:Choice>
  </mc:AlternateContent>
  <xr:revisionPtr revIDLastSave="0" documentId="8_{C17F80B2-C30A-4B1C-B9F9-8AD74F1FCDC8}" xr6:coauthVersionLast="47" xr6:coauthVersionMax="47" xr10:uidLastSave="{00000000-0000-0000-0000-000000000000}"/>
  <workbookProtection workbookAlgorithmName="SHA-512" workbookHashValue="irPZ0ZkmZngKUzFgk2IzhCn5Pc6pmlQbukgCiwoLAuPOCPWGFfDQNKvqRbxna5Jvw7iAMeUV/Cw34rGeLji+kQ==" workbookSaltValue="2fvwKfvqRe4EchMmJSUARA==" workbookSpinCount="100000" lockStructure="1"/>
  <bookViews>
    <workbookView xWindow="-108" yWindow="-108" windowWidth="23256" windowHeight="12456" firstSheet="4" activeTab="4" xr2:uid="{C6E467B8-EA6C-4732-A624-BCB0CFBC7FBC}"/>
  </bookViews>
  <sheets>
    <sheet name="Measure Inputs" sheetId="1" state="hidden" r:id="rId1"/>
    <sheet name="kWh Savings" sheetId="2" state="hidden" r:id="rId2"/>
    <sheet name="Measure Inputs (2)" sheetId="3" state="hidden" r:id="rId3"/>
    <sheet name="Summer kW" sheetId="4" state="hidden" r:id="rId4"/>
    <sheet name="Non-Measure Inputs" sheetId="11" r:id="rId5"/>
    <sheet name="Winter kW" sheetId="7" state="hidden" r:id="rId6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801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'kWh Savings'!$A$1:$AH$167</definedName>
    <definedName name="_xlnm._FilterDatabase" localSheetId="0" hidden="1">'Measure Inputs'!$A$1:$S$65</definedName>
    <definedName name="_xlnm._FilterDatabase" localSheetId="2" hidden="1">'Measure Inputs (2)'!$A$1:$S$65</definedName>
    <definedName name="Analysis_Years">#REF!</definedName>
    <definedName name="Base_Year" localSheetId="0">#REF!</definedName>
    <definedName name="Base_Year" localSheetId="2">#REF!</definedName>
    <definedName name="Base_Year">#REF!</definedName>
    <definedName name="BuildingTypeCom" localSheetId="0">#REF!</definedName>
    <definedName name="BuildingTypeCom" localSheetId="2">#REF!</definedName>
    <definedName name="BuildingTypeInd" localSheetId="0">#REF!</definedName>
    <definedName name="BuildingTypeInd" localSheetId="2">#REF!</definedName>
    <definedName name="BuildingTypeRes" localSheetId="0">#REF!</definedName>
    <definedName name="BuildingTypeRes" localSheetId="2">#REF!</definedName>
    <definedName name="CaseSelections" localSheetId="0">#REF!</definedName>
    <definedName name="CaseSelections" localSheetId="2">#REF!</definedName>
    <definedName name="CaseSelections">#REF!</definedName>
    <definedName name="DeliveryType" localSheetId="0">#REF!</definedName>
    <definedName name="DeliveryType" localSheetId="2">#REF!</definedName>
    <definedName name="DistributionByEfficiencyLevelMethod" localSheetId="0">#REF!</definedName>
    <definedName name="DistributionByEfficiencyLevelMethod" localSheetId="2">#REF!</definedName>
    <definedName name="EnduseCom" localSheetId="0">#REF!</definedName>
    <definedName name="EnduseCom" localSheetId="2">#REF!</definedName>
    <definedName name="EnduseInd" localSheetId="0">#REF!</definedName>
    <definedName name="EnduseInd" localSheetId="2">#REF!</definedName>
    <definedName name="EnduseInd">#REF!</definedName>
    <definedName name="EnduseRes" localSheetId="0">#REF!</definedName>
    <definedName name="EnduseRes" localSheetId="2">#REF!</definedName>
    <definedName name="Inflation_Rate">#REF!</definedName>
    <definedName name="Line_Losses_kWh">#REF!</definedName>
    <definedName name="MeasureLegacy" localSheetId="0">#REF!</definedName>
    <definedName name="MeasureLegacy" localSheetId="2">#REF!</definedName>
    <definedName name="Payback_Acceptance_Curves" localSheetId="0">#REF!</definedName>
    <definedName name="Payback_Acceptance_Curves" localSheetId="2">#REF!</definedName>
    <definedName name="Payback_Acceptance_Curves">#REF!</definedName>
    <definedName name="PaybackAcceptanceCurveUnits" localSheetId="0">#REF!</definedName>
    <definedName name="PaybackAcceptanceCurveUnits" localSheetId="2">#REF!</definedName>
    <definedName name="PaybackAcceptanceCurveUnits">#REF!</definedName>
    <definedName name="Portfolio_End_Year">#REF!</definedName>
    <definedName name="Portfolio_Start_Year" localSheetId="0">#REF!</definedName>
    <definedName name="Portfolio_Start_Year" localSheetId="2">#REF!</definedName>
    <definedName name="Portfolio_Start_Year">#REF!</definedName>
    <definedName name="RateClass" localSheetId="0">#REF!</definedName>
    <definedName name="RateClass" localSheetId="2">#REF!</definedName>
    <definedName name="RateClass">#REF!</definedName>
    <definedName name="Rates_kW">#REF!</definedName>
    <definedName name="Rates_kWh">#REF!</definedName>
    <definedName name="Rates_therm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vingsAndCostAllocationApproach" localSheetId="0">#REF!</definedName>
    <definedName name="SavingsAndCostAllocationApproach" localSheetId="2">#REF!</definedName>
    <definedName name="SavingsAndCostAllocationApproach">#REF!</definedName>
    <definedName name="Scenario">#REF!</definedName>
    <definedName name="Sector" localSheetId="0">#REF!</definedName>
    <definedName name="Sector" localSheetId="2">#REF!</definedName>
    <definedName name="Sector">#REF!</definedName>
    <definedName name="SubsecCom" localSheetId="0">#REF!</definedName>
    <definedName name="SubsecCom" localSheetId="2">#REF!</definedName>
    <definedName name="SubsecInd" localSheetId="0">#REF!</definedName>
    <definedName name="SubsecInd" localSheetId="2">#REF!</definedName>
    <definedName name="SubSecRes" localSheetId="0">#REF!</definedName>
    <definedName name="SubSecRes" localSheetId="2">#REF!</definedName>
    <definedName name="SubSecRes">#REF!</definedName>
    <definedName name="UtilityCompanyType" localSheetId="0">#REF!</definedName>
    <definedName name="UtilityCompanyType" localSheetId="2">#REF!</definedName>
    <definedName name="UtilityCompanyType">#REF!</definedName>
    <definedName name="WeatherSensitivity" localSheetId="0">#REF!</definedName>
    <definedName name="WeatherSensitivity" localSheetId="2">#REF!</definedName>
    <definedName name="Z_34AE5694_9D46_4354_82D1_13B86522B12B_.wvu.PrintArea" localSheetId="0" hidden="1">'Measure Inputs'!$J$1:$L$1</definedName>
    <definedName name="Z_34AE5694_9D46_4354_82D1_13B86522B12B_.wvu.PrintArea" localSheetId="2" hidden="1">'Measure Inputs (2)'!$J$1:$L$1</definedName>
    <definedName name="Z_34AE5694_9D46_4354_82D1_13B86522B12B_.wvu.PrintArea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S176" i="3"/>
  <c r="R176" i="3"/>
  <c r="Q176" i="3"/>
  <c r="P176" i="3"/>
  <c r="O176" i="3"/>
  <c r="N176" i="3"/>
  <c r="M176" i="3"/>
  <c r="L176" i="3"/>
  <c r="K176" i="3"/>
  <c r="J176" i="3"/>
  <c r="I176" i="3"/>
  <c r="S175" i="3"/>
  <c r="R175" i="3"/>
  <c r="Q175" i="3"/>
  <c r="P175" i="3"/>
  <c r="O175" i="3"/>
  <c r="N175" i="3"/>
  <c r="M175" i="3"/>
  <c r="L175" i="3"/>
  <c r="K175" i="3"/>
  <c r="J175" i="3"/>
  <c r="I175" i="3"/>
  <c r="S174" i="3"/>
  <c r="R174" i="3"/>
  <c r="Q174" i="3"/>
  <c r="P174" i="3"/>
  <c r="O174" i="3"/>
  <c r="N174" i="3"/>
  <c r="M174" i="3"/>
  <c r="L174" i="3"/>
  <c r="K174" i="3"/>
  <c r="J174" i="3"/>
  <c r="I174" i="3"/>
  <c r="S173" i="3"/>
  <c r="R173" i="3"/>
  <c r="Q173" i="3"/>
  <c r="P173" i="3"/>
  <c r="O173" i="3"/>
  <c r="N173" i="3"/>
  <c r="M173" i="3"/>
  <c r="L173" i="3"/>
  <c r="K173" i="3"/>
  <c r="J173" i="3"/>
  <c r="I173" i="3"/>
  <c r="S172" i="3"/>
  <c r="R172" i="3"/>
  <c r="Q172" i="3"/>
  <c r="P172" i="3"/>
  <c r="O172" i="3"/>
  <c r="N172" i="3"/>
  <c r="M172" i="3"/>
  <c r="L172" i="3"/>
  <c r="K172" i="3"/>
  <c r="J172" i="3"/>
  <c r="I172" i="3"/>
  <c r="S171" i="3"/>
  <c r="R171" i="3"/>
  <c r="Q171" i="3"/>
  <c r="P171" i="3"/>
  <c r="O171" i="3"/>
  <c r="N171" i="3"/>
  <c r="M171" i="3"/>
  <c r="L171" i="3"/>
  <c r="K171" i="3"/>
  <c r="J171" i="3"/>
  <c r="I171" i="3"/>
  <c r="S170" i="3"/>
  <c r="R170" i="3"/>
  <c r="Q170" i="3"/>
  <c r="P170" i="3"/>
  <c r="O170" i="3"/>
  <c r="N170" i="3"/>
  <c r="M170" i="3"/>
  <c r="L170" i="3"/>
  <c r="K170" i="3"/>
  <c r="J170" i="3"/>
  <c r="I170" i="3"/>
  <c r="S169" i="3"/>
  <c r="R169" i="3"/>
  <c r="Q169" i="3"/>
  <c r="P169" i="3"/>
  <c r="O169" i="3"/>
  <c r="N169" i="3"/>
  <c r="M169" i="3"/>
  <c r="L169" i="3"/>
  <c r="K169" i="3"/>
  <c r="J169" i="3"/>
  <c r="I169" i="3"/>
  <c r="S168" i="3"/>
  <c r="R168" i="3"/>
  <c r="Q168" i="3"/>
  <c r="P168" i="3"/>
  <c r="O168" i="3"/>
  <c r="N168" i="3"/>
  <c r="M168" i="3"/>
  <c r="L168" i="3"/>
  <c r="K168" i="3"/>
  <c r="J168" i="3"/>
  <c r="I168" i="3"/>
  <c r="S167" i="3"/>
  <c r="R167" i="3"/>
  <c r="Q167" i="3"/>
  <c r="P167" i="3"/>
  <c r="O167" i="3"/>
  <c r="N167" i="3"/>
  <c r="M167" i="3"/>
  <c r="L167" i="3"/>
  <c r="K167" i="3"/>
  <c r="J167" i="3"/>
  <c r="I167" i="3"/>
  <c r="S166" i="3"/>
  <c r="R166" i="3"/>
  <c r="Q166" i="3"/>
  <c r="P166" i="3"/>
  <c r="O166" i="3"/>
  <c r="N166" i="3"/>
  <c r="M166" i="3"/>
  <c r="L166" i="3"/>
  <c r="K166" i="3"/>
  <c r="J166" i="3"/>
  <c r="I166" i="3"/>
  <c r="S165" i="3"/>
  <c r="R165" i="3"/>
  <c r="Q165" i="3"/>
  <c r="P165" i="3"/>
  <c r="O165" i="3"/>
  <c r="N165" i="3"/>
  <c r="M165" i="3"/>
  <c r="L165" i="3"/>
  <c r="K165" i="3"/>
  <c r="J165" i="3"/>
  <c r="I165" i="3"/>
  <c r="S164" i="3"/>
  <c r="R164" i="3"/>
  <c r="Q164" i="3"/>
  <c r="P164" i="3"/>
  <c r="O164" i="3"/>
  <c r="N164" i="3"/>
  <c r="M164" i="3"/>
  <c r="L164" i="3"/>
  <c r="K164" i="3"/>
  <c r="J164" i="3"/>
  <c r="I164" i="3"/>
  <c r="S163" i="3"/>
  <c r="R163" i="3"/>
  <c r="Q163" i="3"/>
  <c r="P163" i="3"/>
  <c r="O163" i="3"/>
  <c r="N163" i="3"/>
  <c r="M163" i="3"/>
  <c r="L163" i="3"/>
  <c r="K163" i="3"/>
  <c r="J163" i="3"/>
  <c r="I163" i="3"/>
  <c r="S162" i="3"/>
  <c r="R162" i="3"/>
  <c r="Q162" i="3"/>
  <c r="P162" i="3"/>
  <c r="O162" i="3"/>
  <c r="N162" i="3"/>
  <c r="M162" i="3"/>
  <c r="L162" i="3"/>
  <c r="K162" i="3"/>
  <c r="J162" i="3"/>
  <c r="I162" i="3"/>
  <c r="O3" i="4"/>
  <c r="P3" i="4"/>
  <c r="Q3" i="4"/>
  <c r="R3" i="4"/>
  <c r="S3" i="4"/>
  <c r="T3" i="4"/>
  <c r="U3" i="4"/>
  <c r="V3" i="4"/>
  <c r="W3" i="4"/>
  <c r="X3" i="4"/>
  <c r="Y3" i="4"/>
  <c r="O4" i="4"/>
  <c r="P4" i="4"/>
  <c r="Q4" i="4"/>
  <c r="R4" i="4"/>
  <c r="S4" i="4"/>
  <c r="T4" i="4"/>
  <c r="U4" i="4"/>
  <c r="V4" i="4"/>
  <c r="W4" i="4"/>
  <c r="X4" i="4"/>
  <c r="Y4" i="4"/>
  <c r="O5" i="4"/>
  <c r="P5" i="4"/>
  <c r="Q5" i="4"/>
  <c r="R5" i="4"/>
  <c r="S5" i="4"/>
  <c r="T5" i="4"/>
  <c r="U5" i="4"/>
  <c r="V5" i="4"/>
  <c r="W5" i="4"/>
  <c r="X5" i="4"/>
  <c r="Y5" i="4"/>
  <c r="O6" i="4"/>
  <c r="P6" i="4"/>
  <c r="Q6" i="4"/>
  <c r="R6" i="4"/>
  <c r="S6" i="4"/>
  <c r="T6" i="4"/>
  <c r="U6" i="4"/>
  <c r="V6" i="4"/>
  <c r="W6" i="4"/>
  <c r="X6" i="4"/>
  <c r="Y6" i="4"/>
  <c r="O7" i="4"/>
  <c r="P7" i="4"/>
  <c r="Q7" i="4"/>
  <c r="R7" i="4"/>
  <c r="S7" i="4"/>
  <c r="T7" i="4"/>
  <c r="U7" i="4"/>
  <c r="V7" i="4"/>
  <c r="W7" i="4"/>
  <c r="X7" i="4"/>
  <c r="Y7" i="4"/>
  <c r="O8" i="4"/>
  <c r="P8" i="4"/>
  <c r="Q8" i="4"/>
  <c r="R8" i="4"/>
  <c r="S8" i="4"/>
  <c r="T8" i="4"/>
  <c r="U8" i="4"/>
  <c r="V8" i="4"/>
  <c r="W8" i="4"/>
  <c r="X8" i="4"/>
  <c r="Y8" i="4"/>
  <c r="O9" i="4"/>
  <c r="P9" i="4"/>
  <c r="Q9" i="4"/>
  <c r="R9" i="4"/>
  <c r="S9" i="4"/>
  <c r="T9" i="4"/>
  <c r="U9" i="4"/>
  <c r="V9" i="4"/>
  <c r="W9" i="4"/>
  <c r="X9" i="4"/>
  <c r="Y9" i="4"/>
  <c r="O10" i="4"/>
  <c r="P10" i="4"/>
  <c r="Q10" i="4"/>
  <c r="R10" i="4"/>
  <c r="S10" i="4"/>
  <c r="T10" i="4"/>
  <c r="U10" i="4"/>
  <c r="V10" i="4"/>
  <c r="W10" i="4"/>
  <c r="X10" i="4"/>
  <c r="Y10" i="4"/>
  <c r="O11" i="4"/>
  <c r="P11" i="4"/>
  <c r="Q11" i="4"/>
  <c r="R11" i="4"/>
  <c r="S11" i="4"/>
  <c r="T11" i="4"/>
  <c r="U11" i="4"/>
  <c r="V11" i="4"/>
  <c r="W11" i="4"/>
  <c r="X11" i="4"/>
  <c r="Y11" i="4"/>
  <c r="O12" i="4"/>
  <c r="P12" i="4"/>
  <c r="Q12" i="4"/>
  <c r="R12" i="4"/>
  <c r="S12" i="4"/>
  <c r="T12" i="4"/>
  <c r="U12" i="4"/>
  <c r="V12" i="4"/>
  <c r="W12" i="4"/>
  <c r="X12" i="4"/>
  <c r="Y12" i="4"/>
  <c r="O13" i="4"/>
  <c r="P13" i="4"/>
  <c r="Q13" i="4"/>
  <c r="R13" i="4"/>
  <c r="S13" i="4"/>
  <c r="T13" i="4"/>
  <c r="U13" i="4"/>
  <c r="V13" i="4"/>
  <c r="W13" i="4"/>
  <c r="X13" i="4"/>
  <c r="Y13" i="4"/>
  <c r="O14" i="4"/>
  <c r="P14" i="4"/>
  <c r="Q14" i="4"/>
  <c r="R14" i="4"/>
  <c r="S14" i="4"/>
  <c r="T14" i="4"/>
  <c r="U14" i="4"/>
  <c r="V14" i="4"/>
  <c r="W14" i="4"/>
  <c r="X14" i="4"/>
  <c r="Y14" i="4"/>
  <c r="O15" i="4"/>
  <c r="P15" i="4"/>
  <c r="Q15" i="4"/>
  <c r="R15" i="4"/>
  <c r="S15" i="4"/>
  <c r="T15" i="4"/>
  <c r="U15" i="4"/>
  <c r="V15" i="4"/>
  <c r="W15" i="4"/>
  <c r="X15" i="4"/>
  <c r="Y15" i="4"/>
  <c r="O16" i="4"/>
  <c r="P16" i="4"/>
  <c r="Q16" i="4"/>
  <c r="R16" i="4"/>
  <c r="S16" i="4"/>
  <c r="T16" i="4"/>
  <c r="U16" i="4"/>
  <c r="V16" i="4"/>
  <c r="W16" i="4"/>
  <c r="X16" i="4"/>
  <c r="Y16" i="4"/>
  <c r="O17" i="4"/>
  <c r="P17" i="4"/>
  <c r="Q17" i="4"/>
  <c r="R17" i="4"/>
  <c r="S17" i="4"/>
  <c r="T17" i="4"/>
  <c r="U17" i="4"/>
  <c r="V17" i="4"/>
  <c r="W17" i="4"/>
  <c r="X17" i="4"/>
  <c r="Y17" i="4"/>
  <c r="O18" i="4"/>
  <c r="P18" i="4"/>
  <c r="Q18" i="4"/>
  <c r="R18" i="4"/>
  <c r="S18" i="4"/>
  <c r="T18" i="4"/>
  <c r="U18" i="4"/>
  <c r="V18" i="4"/>
  <c r="W18" i="4"/>
  <c r="X18" i="4"/>
  <c r="Y18" i="4"/>
  <c r="O19" i="4"/>
  <c r="P19" i="4"/>
  <c r="Q19" i="4"/>
  <c r="R19" i="4"/>
  <c r="S19" i="4"/>
  <c r="T19" i="4"/>
  <c r="U19" i="4"/>
  <c r="V19" i="4"/>
  <c r="W19" i="4"/>
  <c r="X19" i="4"/>
  <c r="Y19" i="4"/>
  <c r="O20" i="4"/>
  <c r="P20" i="4"/>
  <c r="Q20" i="4"/>
  <c r="R20" i="4"/>
  <c r="S20" i="4"/>
  <c r="T20" i="4"/>
  <c r="U20" i="4"/>
  <c r="V20" i="4"/>
  <c r="W20" i="4"/>
  <c r="X20" i="4"/>
  <c r="Y20" i="4"/>
  <c r="O21" i="4"/>
  <c r="P21" i="4"/>
  <c r="Q21" i="4"/>
  <c r="R21" i="4"/>
  <c r="S21" i="4"/>
  <c r="T21" i="4"/>
  <c r="U21" i="4"/>
  <c r="V21" i="4"/>
  <c r="W21" i="4"/>
  <c r="X21" i="4"/>
  <c r="Y21" i="4"/>
  <c r="O22" i="4"/>
  <c r="P22" i="4"/>
  <c r="Q22" i="4"/>
  <c r="R22" i="4"/>
  <c r="S22" i="4"/>
  <c r="T22" i="4"/>
  <c r="U22" i="4"/>
  <c r="V22" i="4"/>
  <c r="W22" i="4"/>
  <c r="X22" i="4"/>
  <c r="Y22" i="4"/>
  <c r="O23" i="4"/>
  <c r="P23" i="4"/>
  <c r="Q23" i="4"/>
  <c r="R23" i="4"/>
  <c r="S23" i="4"/>
  <c r="T23" i="4"/>
  <c r="U23" i="4"/>
  <c r="V23" i="4"/>
  <c r="W23" i="4"/>
  <c r="X23" i="4"/>
  <c r="Y23" i="4"/>
  <c r="O24" i="4"/>
  <c r="P24" i="4"/>
  <c r="Q24" i="4"/>
  <c r="R24" i="4"/>
  <c r="S24" i="4"/>
  <c r="T24" i="4"/>
  <c r="U24" i="4"/>
  <c r="V24" i="4"/>
  <c r="W24" i="4"/>
  <c r="X24" i="4"/>
  <c r="Y24" i="4"/>
  <c r="O25" i="4"/>
  <c r="P25" i="4"/>
  <c r="Q25" i="4"/>
  <c r="R25" i="4"/>
  <c r="S25" i="4"/>
  <c r="T25" i="4"/>
  <c r="U25" i="4"/>
  <c r="V25" i="4"/>
  <c r="W25" i="4"/>
  <c r="X25" i="4"/>
  <c r="Y25" i="4"/>
  <c r="O26" i="4"/>
  <c r="P26" i="4"/>
  <c r="Q26" i="4"/>
  <c r="R26" i="4"/>
  <c r="S26" i="4"/>
  <c r="T26" i="4"/>
  <c r="U26" i="4"/>
  <c r="V26" i="4"/>
  <c r="W26" i="4"/>
  <c r="X26" i="4"/>
  <c r="Y26" i="4"/>
  <c r="O27" i="4"/>
  <c r="P27" i="4"/>
  <c r="Q27" i="4"/>
  <c r="R27" i="4"/>
  <c r="S27" i="4"/>
  <c r="T27" i="4"/>
  <c r="U27" i="4"/>
  <c r="V27" i="4"/>
  <c r="W27" i="4"/>
  <c r="X27" i="4"/>
  <c r="Y27" i="4"/>
  <c r="O28" i="4"/>
  <c r="P28" i="4"/>
  <c r="Q28" i="4"/>
  <c r="R28" i="4"/>
  <c r="S28" i="4"/>
  <c r="T28" i="4"/>
  <c r="U28" i="4"/>
  <c r="V28" i="4"/>
  <c r="W28" i="4"/>
  <c r="X28" i="4"/>
  <c r="Y28" i="4"/>
  <c r="O29" i="4"/>
  <c r="P29" i="4"/>
  <c r="Q29" i="4"/>
  <c r="R29" i="4"/>
  <c r="S29" i="4"/>
  <c r="T29" i="4"/>
  <c r="U29" i="4"/>
  <c r="V29" i="4"/>
  <c r="W29" i="4"/>
  <c r="X29" i="4"/>
  <c r="Y29" i="4"/>
  <c r="O30" i="4"/>
  <c r="P30" i="4"/>
  <c r="Q30" i="4"/>
  <c r="R30" i="4"/>
  <c r="S30" i="4"/>
  <c r="T30" i="4"/>
  <c r="U30" i="4"/>
  <c r="V30" i="4"/>
  <c r="W30" i="4"/>
  <c r="X30" i="4"/>
  <c r="Y30" i="4"/>
  <c r="O31" i="4"/>
  <c r="P31" i="4"/>
  <c r="Q31" i="4"/>
  <c r="R31" i="4"/>
  <c r="S31" i="4"/>
  <c r="T31" i="4"/>
  <c r="U31" i="4"/>
  <c r="V31" i="4"/>
  <c r="W31" i="4"/>
  <c r="X31" i="4"/>
  <c r="Y31" i="4"/>
  <c r="O32" i="4"/>
  <c r="P32" i="4"/>
  <c r="Q32" i="4"/>
  <c r="R32" i="4"/>
  <c r="S32" i="4"/>
  <c r="T32" i="4"/>
  <c r="U32" i="4"/>
  <c r="V32" i="4"/>
  <c r="W32" i="4"/>
  <c r="X32" i="4"/>
  <c r="Y32" i="4"/>
  <c r="O33" i="4"/>
  <c r="P33" i="4"/>
  <c r="Q33" i="4"/>
  <c r="R33" i="4"/>
  <c r="S33" i="4"/>
  <c r="T33" i="4"/>
  <c r="U33" i="4"/>
  <c r="V33" i="4"/>
  <c r="W33" i="4"/>
  <c r="X33" i="4"/>
  <c r="Y33" i="4"/>
  <c r="O34" i="4"/>
  <c r="P34" i="4"/>
  <c r="Q34" i="4"/>
  <c r="R34" i="4"/>
  <c r="S34" i="4"/>
  <c r="T34" i="4"/>
  <c r="U34" i="4"/>
  <c r="V34" i="4"/>
  <c r="W34" i="4"/>
  <c r="X34" i="4"/>
  <c r="Y34" i="4"/>
  <c r="O35" i="4"/>
  <c r="P35" i="4"/>
  <c r="Q35" i="4"/>
  <c r="R35" i="4"/>
  <c r="S35" i="4"/>
  <c r="T35" i="4"/>
  <c r="U35" i="4"/>
  <c r="V35" i="4"/>
  <c r="W35" i="4"/>
  <c r="X35" i="4"/>
  <c r="Y35" i="4"/>
  <c r="O36" i="4"/>
  <c r="P36" i="4"/>
  <c r="Q36" i="4"/>
  <c r="R36" i="4"/>
  <c r="S36" i="4"/>
  <c r="T36" i="4"/>
  <c r="U36" i="4"/>
  <c r="V36" i="4"/>
  <c r="W36" i="4"/>
  <c r="X36" i="4"/>
  <c r="Y36" i="4"/>
  <c r="O37" i="4"/>
  <c r="P37" i="4"/>
  <c r="Q37" i="4"/>
  <c r="R37" i="4"/>
  <c r="S37" i="4"/>
  <c r="T37" i="4"/>
  <c r="U37" i="4"/>
  <c r="V37" i="4"/>
  <c r="W37" i="4"/>
  <c r="X37" i="4"/>
  <c r="Y37" i="4"/>
  <c r="O38" i="4"/>
  <c r="P38" i="4"/>
  <c r="Q38" i="4"/>
  <c r="R38" i="4"/>
  <c r="S38" i="4"/>
  <c r="T38" i="4"/>
  <c r="U38" i="4"/>
  <c r="V38" i="4"/>
  <c r="W38" i="4"/>
  <c r="X38" i="4"/>
  <c r="Y38" i="4"/>
  <c r="O39" i="4"/>
  <c r="P39" i="4"/>
  <c r="Q39" i="4"/>
  <c r="R39" i="4"/>
  <c r="S39" i="4"/>
  <c r="T39" i="4"/>
  <c r="U39" i="4"/>
  <c r="V39" i="4"/>
  <c r="W39" i="4"/>
  <c r="X39" i="4"/>
  <c r="Y39" i="4"/>
  <c r="O40" i="4"/>
  <c r="P40" i="4"/>
  <c r="Q40" i="4"/>
  <c r="R40" i="4"/>
  <c r="S40" i="4"/>
  <c r="T40" i="4"/>
  <c r="U40" i="4"/>
  <c r="V40" i="4"/>
  <c r="W40" i="4"/>
  <c r="X40" i="4"/>
  <c r="Y40" i="4"/>
  <c r="O41" i="4"/>
  <c r="P41" i="4"/>
  <c r="Q41" i="4"/>
  <c r="R41" i="4"/>
  <c r="S41" i="4"/>
  <c r="T41" i="4"/>
  <c r="U41" i="4"/>
  <c r="V41" i="4"/>
  <c r="W41" i="4"/>
  <c r="X41" i="4"/>
  <c r="Y41" i="4"/>
  <c r="O42" i="4"/>
  <c r="P42" i="4"/>
  <c r="Q42" i="4"/>
  <c r="R42" i="4"/>
  <c r="S42" i="4"/>
  <c r="T42" i="4"/>
  <c r="U42" i="4"/>
  <c r="V42" i="4"/>
  <c r="W42" i="4"/>
  <c r="X42" i="4"/>
  <c r="Y42" i="4"/>
  <c r="O43" i="4"/>
  <c r="P43" i="4"/>
  <c r="Q43" i="4"/>
  <c r="R43" i="4"/>
  <c r="S43" i="4"/>
  <c r="T43" i="4"/>
  <c r="U43" i="4"/>
  <c r="V43" i="4"/>
  <c r="W43" i="4"/>
  <c r="X43" i="4"/>
  <c r="Y43" i="4"/>
  <c r="O44" i="4"/>
  <c r="P44" i="4"/>
  <c r="Q44" i="4"/>
  <c r="R44" i="4"/>
  <c r="S44" i="4"/>
  <c r="T44" i="4"/>
  <c r="U44" i="4"/>
  <c r="V44" i="4"/>
  <c r="W44" i="4"/>
  <c r="X44" i="4"/>
  <c r="Y44" i="4"/>
  <c r="O45" i="4"/>
  <c r="P45" i="4"/>
  <c r="Q45" i="4"/>
  <c r="R45" i="4"/>
  <c r="S45" i="4"/>
  <c r="T45" i="4"/>
  <c r="U45" i="4"/>
  <c r="V45" i="4"/>
  <c r="W45" i="4"/>
  <c r="X45" i="4"/>
  <c r="Y45" i="4"/>
  <c r="O46" i="4"/>
  <c r="P46" i="4"/>
  <c r="Q46" i="4"/>
  <c r="R46" i="4"/>
  <c r="S46" i="4"/>
  <c r="T46" i="4"/>
  <c r="U46" i="4"/>
  <c r="V46" i="4"/>
  <c r="W46" i="4"/>
  <c r="X46" i="4"/>
  <c r="Y46" i="4"/>
  <c r="O47" i="4"/>
  <c r="P47" i="4"/>
  <c r="Q47" i="4"/>
  <c r="R47" i="4"/>
  <c r="S47" i="4"/>
  <c r="T47" i="4"/>
  <c r="U47" i="4"/>
  <c r="V47" i="4"/>
  <c r="W47" i="4"/>
  <c r="X47" i="4"/>
  <c r="Y47" i="4"/>
  <c r="O48" i="4"/>
  <c r="P48" i="4"/>
  <c r="Q48" i="4"/>
  <c r="R48" i="4"/>
  <c r="S48" i="4"/>
  <c r="T48" i="4"/>
  <c r="U48" i="4"/>
  <c r="V48" i="4"/>
  <c r="W48" i="4"/>
  <c r="X48" i="4"/>
  <c r="Y48" i="4"/>
  <c r="O49" i="4"/>
  <c r="P49" i="4"/>
  <c r="Q49" i="4"/>
  <c r="R49" i="4"/>
  <c r="S49" i="4"/>
  <c r="T49" i="4"/>
  <c r="U49" i="4"/>
  <c r="V49" i="4"/>
  <c r="W49" i="4"/>
  <c r="X49" i="4"/>
  <c r="Y49" i="4"/>
  <c r="O50" i="4"/>
  <c r="P50" i="4"/>
  <c r="Q50" i="4"/>
  <c r="R50" i="4"/>
  <c r="S50" i="4"/>
  <c r="T50" i="4"/>
  <c r="U50" i="4"/>
  <c r="V50" i="4"/>
  <c r="W50" i="4"/>
  <c r="X50" i="4"/>
  <c r="Y50" i="4"/>
  <c r="O51" i="4"/>
  <c r="P51" i="4"/>
  <c r="Q51" i="4"/>
  <c r="R51" i="4"/>
  <c r="S51" i="4"/>
  <c r="T51" i="4"/>
  <c r="U51" i="4"/>
  <c r="V51" i="4"/>
  <c r="W51" i="4"/>
  <c r="X51" i="4"/>
  <c r="Y51" i="4"/>
  <c r="O52" i="4"/>
  <c r="P52" i="4"/>
  <c r="Q52" i="4"/>
  <c r="R52" i="4"/>
  <c r="S52" i="4"/>
  <c r="T52" i="4"/>
  <c r="U52" i="4"/>
  <c r="V52" i="4"/>
  <c r="W52" i="4"/>
  <c r="X52" i="4"/>
  <c r="Y52" i="4"/>
  <c r="O53" i="4"/>
  <c r="P53" i="4"/>
  <c r="Q53" i="4"/>
  <c r="R53" i="4"/>
  <c r="S53" i="4"/>
  <c r="T53" i="4"/>
  <c r="U53" i="4"/>
  <c r="V53" i="4"/>
  <c r="W53" i="4"/>
  <c r="X53" i="4"/>
  <c r="Y53" i="4"/>
  <c r="O54" i="4"/>
  <c r="P54" i="4"/>
  <c r="Q54" i="4"/>
  <c r="R54" i="4"/>
  <c r="S54" i="4"/>
  <c r="T54" i="4"/>
  <c r="U54" i="4"/>
  <c r="V54" i="4"/>
  <c r="W54" i="4"/>
  <c r="X54" i="4"/>
  <c r="Y54" i="4"/>
  <c r="O55" i="4"/>
  <c r="P55" i="4"/>
  <c r="Q55" i="4"/>
  <c r="R55" i="4"/>
  <c r="S55" i="4"/>
  <c r="T55" i="4"/>
  <c r="U55" i="4"/>
  <c r="V55" i="4"/>
  <c r="W55" i="4"/>
  <c r="X55" i="4"/>
  <c r="Y55" i="4"/>
  <c r="O56" i="4"/>
  <c r="P56" i="4"/>
  <c r="Q56" i="4"/>
  <c r="R56" i="4"/>
  <c r="S56" i="4"/>
  <c r="T56" i="4"/>
  <c r="U56" i="4"/>
  <c r="V56" i="4"/>
  <c r="W56" i="4"/>
  <c r="X56" i="4"/>
  <c r="Y56" i="4"/>
  <c r="O57" i="4"/>
  <c r="P57" i="4"/>
  <c r="Q57" i="4"/>
  <c r="R57" i="4"/>
  <c r="S57" i="4"/>
  <c r="T57" i="4"/>
  <c r="U57" i="4"/>
  <c r="V57" i="4"/>
  <c r="W57" i="4"/>
  <c r="X57" i="4"/>
  <c r="Y57" i="4"/>
  <c r="O58" i="4"/>
  <c r="P58" i="4"/>
  <c r="Q58" i="4"/>
  <c r="R58" i="4"/>
  <c r="S58" i="4"/>
  <c r="T58" i="4"/>
  <c r="U58" i="4"/>
  <c r="V58" i="4"/>
  <c r="W58" i="4"/>
  <c r="X58" i="4"/>
  <c r="Y58" i="4"/>
  <c r="O59" i="4"/>
  <c r="P59" i="4"/>
  <c r="Q59" i="4"/>
  <c r="R59" i="4"/>
  <c r="S59" i="4"/>
  <c r="T59" i="4"/>
  <c r="U59" i="4"/>
  <c r="V59" i="4"/>
  <c r="W59" i="4"/>
  <c r="X59" i="4"/>
  <c r="Y59" i="4"/>
  <c r="O60" i="4"/>
  <c r="P60" i="4"/>
  <c r="Q60" i="4"/>
  <c r="R60" i="4"/>
  <c r="S60" i="4"/>
  <c r="T60" i="4"/>
  <c r="U60" i="4"/>
  <c r="V60" i="4"/>
  <c r="W60" i="4"/>
  <c r="X60" i="4"/>
  <c r="Y60" i="4"/>
  <c r="O61" i="4"/>
  <c r="P61" i="4"/>
  <c r="Q61" i="4"/>
  <c r="R61" i="4"/>
  <c r="S61" i="4"/>
  <c r="T61" i="4"/>
  <c r="U61" i="4"/>
  <c r="V61" i="4"/>
  <c r="W61" i="4"/>
  <c r="X61" i="4"/>
  <c r="Y61" i="4"/>
  <c r="O62" i="4"/>
  <c r="P62" i="4"/>
  <c r="Q62" i="4"/>
  <c r="R62" i="4"/>
  <c r="S62" i="4"/>
  <c r="T62" i="4"/>
  <c r="U62" i="4"/>
  <c r="V62" i="4"/>
  <c r="W62" i="4"/>
  <c r="X62" i="4"/>
  <c r="Y62" i="4"/>
  <c r="O63" i="4"/>
  <c r="P63" i="4"/>
  <c r="Q63" i="4"/>
  <c r="R63" i="4"/>
  <c r="S63" i="4"/>
  <c r="T63" i="4"/>
  <c r="U63" i="4"/>
  <c r="V63" i="4"/>
  <c r="W63" i="4"/>
  <c r="X63" i="4"/>
  <c r="Y63" i="4"/>
  <c r="O64" i="4"/>
  <c r="P64" i="4"/>
  <c r="Q64" i="4"/>
  <c r="R64" i="4"/>
  <c r="S64" i="4"/>
  <c r="T64" i="4"/>
  <c r="U64" i="4"/>
  <c r="V64" i="4"/>
  <c r="W64" i="4"/>
  <c r="X64" i="4"/>
  <c r="Y64" i="4"/>
  <c r="O65" i="4"/>
  <c r="P65" i="4"/>
  <c r="Q65" i="4"/>
  <c r="R65" i="4"/>
  <c r="S65" i="4"/>
  <c r="T65" i="4"/>
  <c r="U65" i="4"/>
  <c r="V65" i="4"/>
  <c r="W65" i="4"/>
  <c r="X65" i="4"/>
  <c r="Y65" i="4"/>
  <c r="O66" i="4"/>
  <c r="P66" i="4"/>
  <c r="Q66" i="4"/>
  <c r="R66" i="4"/>
  <c r="S66" i="4"/>
  <c r="T66" i="4"/>
  <c r="U66" i="4"/>
  <c r="V66" i="4"/>
  <c r="W66" i="4"/>
  <c r="X66" i="4"/>
  <c r="Y66" i="4"/>
  <c r="O67" i="4"/>
  <c r="P67" i="4"/>
  <c r="Q67" i="4"/>
  <c r="R67" i="4"/>
  <c r="S67" i="4"/>
  <c r="T67" i="4"/>
  <c r="U67" i="4"/>
  <c r="V67" i="4"/>
  <c r="W67" i="4"/>
  <c r="X67" i="4"/>
  <c r="Y67" i="4"/>
  <c r="O68" i="4"/>
  <c r="P68" i="4"/>
  <c r="Q68" i="4"/>
  <c r="R68" i="4"/>
  <c r="S68" i="4"/>
  <c r="T68" i="4"/>
  <c r="U68" i="4"/>
  <c r="V68" i="4"/>
  <c r="W68" i="4"/>
  <c r="X68" i="4"/>
  <c r="Y68" i="4"/>
  <c r="O69" i="4"/>
  <c r="P69" i="4"/>
  <c r="Q69" i="4"/>
  <c r="R69" i="4"/>
  <c r="S69" i="4"/>
  <c r="T69" i="4"/>
  <c r="U69" i="4"/>
  <c r="V69" i="4"/>
  <c r="W69" i="4"/>
  <c r="X69" i="4"/>
  <c r="Y69" i="4"/>
  <c r="O70" i="4"/>
  <c r="P70" i="4"/>
  <c r="Q70" i="4"/>
  <c r="R70" i="4"/>
  <c r="S70" i="4"/>
  <c r="T70" i="4"/>
  <c r="U70" i="4"/>
  <c r="V70" i="4"/>
  <c r="W70" i="4"/>
  <c r="X70" i="4"/>
  <c r="Y70" i="4"/>
  <c r="O71" i="4"/>
  <c r="P71" i="4"/>
  <c r="Q71" i="4"/>
  <c r="R71" i="4"/>
  <c r="S71" i="4"/>
  <c r="T71" i="4"/>
  <c r="U71" i="4"/>
  <c r="V71" i="4"/>
  <c r="W71" i="4"/>
  <c r="X71" i="4"/>
  <c r="Y71" i="4"/>
  <c r="O72" i="4"/>
  <c r="P72" i="4"/>
  <c r="Q72" i="4"/>
  <c r="R72" i="4"/>
  <c r="S72" i="4"/>
  <c r="T72" i="4"/>
  <c r="U72" i="4"/>
  <c r="V72" i="4"/>
  <c r="W72" i="4"/>
  <c r="X72" i="4"/>
  <c r="Y72" i="4"/>
  <c r="O73" i="4"/>
  <c r="P73" i="4"/>
  <c r="Q73" i="4"/>
  <c r="R73" i="4"/>
  <c r="S73" i="4"/>
  <c r="T73" i="4"/>
  <c r="U73" i="4"/>
  <c r="V73" i="4"/>
  <c r="W73" i="4"/>
  <c r="X73" i="4"/>
  <c r="Y73" i="4"/>
  <c r="O74" i="4"/>
  <c r="P74" i="4"/>
  <c r="Q74" i="4"/>
  <c r="R74" i="4"/>
  <c r="S74" i="4"/>
  <c r="T74" i="4"/>
  <c r="U74" i="4"/>
  <c r="V74" i="4"/>
  <c r="W74" i="4"/>
  <c r="X74" i="4"/>
  <c r="Y74" i="4"/>
  <c r="O75" i="4"/>
  <c r="P75" i="4"/>
  <c r="Q75" i="4"/>
  <c r="R75" i="4"/>
  <c r="S75" i="4"/>
  <c r="T75" i="4"/>
  <c r="U75" i="4"/>
  <c r="V75" i="4"/>
  <c r="W75" i="4"/>
  <c r="X75" i="4"/>
  <c r="Y75" i="4"/>
  <c r="O76" i="4"/>
  <c r="P76" i="4"/>
  <c r="Q76" i="4"/>
  <c r="R76" i="4"/>
  <c r="S76" i="4"/>
  <c r="T76" i="4"/>
  <c r="U76" i="4"/>
  <c r="V76" i="4"/>
  <c r="W76" i="4"/>
  <c r="X76" i="4"/>
  <c r="Y76" i="4"/>
  <c r="O77" i="4"/>
  <c r="P77" i="4"/>
  <c r="Q77" i="4"/>
  <c r="R77" i="4"/>
  <c r="S77" i="4"/>
  <c r="T77" i="4"/>
  <c r="U77" i="4"/>
  <c r="V77" i="4"/>
  <c r="W77" i="4"/>
  <c r="X77" i="4"/>
  <c r="Y77" i="4"/>
  <c r="O78" i="4"/>
  <c r="P78" i="4"/>
  <c r="Q78" i="4"/>
  <c r="R78" i="4"/>
  <c r="S78" i="4"/>
  <c r="T78" i="4"/>
  <c r="U78" i="4"/>
  <c r="V78" i="4"/>
  <c r="W78" i="4"/>
  <c r="X78" i="4"/>
  <c r="Y78" i="4"/>
  <c r="O79" i="4"/>
  <c r="P79" i="4"/>
  <c r="Q79" i="4"/>
  <c r="R79" i="4"/>
  <c r="S79" i="4"/>
  <c r="T79" i="4"/>
  <c r="U79" i="4"/>
  <c r="V79" i="4"/>
  <c r="W79" i="4"/>
  <c r="X79" i="4"/>
  <c r="Y79" i="4"/>
  <c r="O80" i="4"/>
  <c r="P80" i="4"/>
  <c r="Q80" i="4"/>
  <c r="R80" i="4"/>
  <c r="S80" i="4"/>
  <c r="T80" i="4"/>
  <c r="U80" i="4"/>
  <c r="V80" i="4"/>
  <c r="W80" i="4"/>
  <c r="X80" i="4"/>
  <c r="Y80" i="4"/>
  <c r="O81" i="4"/>
  <c r="P81" i="4"/>
  <c r="Q81" i="4"/>
  <c r="R81" i="4"/>
  <c r="S81" i="4"/>
  <c r="T81" i="4"/>
  <c r="U81" i="4"/>
  <c r="V81" i="4"/>
  <c r="W81" i="4"/>
  <c r="X81" i="4"/>
  <c r="Y81" i="4"/>
  <c r="O82" i="4"/>
  <c r="P82" i="4"/>
  <c r="Q82" i="4"/>
  <c r="R82" i="4"/>
  <c r="S82" i="4"/>
  <c r="T82" i="4"/>
  <c r="U82" i="4"/>
  <c r="V82" i="4"/>
  <c r="W82" i="4"/>
  <c r="X82" i="4"/>
  <c r="Y82" i="4"/>
  <c r="O83" i="4"/>
  <c r="P83" i="4"/>
  <c r="Q83" i="4"/>
  <c r="R83" i="4"/>
  <c r="S83" i="4"/>
  <c r="T83" i="4"/>
  <c r="U83" i="4"/>
  <c r="V83" i="4"/>
  <c r="W83" i="4"/>
  <c r="X83" i="4"/>
  <c r="Y83" i="4"/>
  <c r="O84" i="4"/>
  <c r="P84" i="4"/>
  <c r="Q84" i="4"/>
  <c r="R84" i="4"/>
  <c r="S84" i="4"/>
  <c r="T84" i="4"/>
  <c r="U84" i="4"/>
  <c r="V84" i="4"/>
  <c r="W84" i="4"/>
  <c r="X84" i="4"/>
  <c r="Y84" i="4"/>
  <c r="O85" i="4"/>
  <c r="P85" i="4"/>
  <c r="Q85" i="4"/>
  <c r="R85" i="4"/>
  <c r="S85" i="4"/>
  <c r="T85" i="4"/>
  <c r="U85" i="4"/>
  <c r="V85" i="4"/>
  <c r="W85" i="4"/>
  <c r="X85" i="4"/>
  <c r="Y85" i="4"/>
  <c r="O86" i="4"/>
  <c r="P86" i="4"/>
  <c r="Q86" i="4"/>
  <c r="R86" i="4"/>
  <c r="S86" i="4"/>
  <c r="T86" i="4"/>
  <c r="U86" i="4"/>
  <c r="V86" i="4"/>
  <c r="W86" i="4"/>
  <c r="X86" i="4"/>
  <c r="Y86" i="4"/>
  <c r="O87" i="4"/>
  <c r="P87" i="4"/>
  <c r="Q87" i="4"/>
  <c r="R87" i="4"/>
  <c r="S87" i="4"/>
  <c r="T87" i="4"/>
  <c r="U87" i="4"/>
  <c r="V87" i="4"/>
  <c r="W87" i="4"/>
  <c r="X87" i="4"/>
  <c r="Y87" i="4"/>
  <c r="O88" i="4"/>
  <c r="P88" i="4"/>
  <c r="Q88" i="4"/>
  <c r="R88" i="4"/>
  <c r="S88" i="4"/>
  <c r="T88" i="4"/>
  <c r="U88" i="4"/>
  <c r="V88" i="4"/>
  <c r="W88" i="4"/>
  <c r="X88" i="4"/>
  <c r="Y88" i="4"/>
  <c r="O89" i="4"/>
  <c r="P89" i="4"/>
  <c r="Q89" i="4"/>
  <c r="R89" i="4"/>
  <c r="S89" i="4"/>
  <c r="T89" i="4"/>
  <c r="U89" i="4"/>
  <c r="V89" i="4"/>
  <c r="W89" i="4"/>
  <c r="X89" i="4"/>
  <c r="Y89" i="4"/>
  <c r="O90" i="4"/>
  <c r="P90" i="4"/>
  <c r="Q90" i="4"/>
  <c r="R90" i="4"/>
  <c r="S90" i="4"/>
  <c r="T90" i="4"/>
  <c r="U90" i="4"/>
  <c r="V90" i="4"/>
  <c r="W90" i="4"/>
  <c r="X90" i="4"/>
  <c r="Y90" i="4"/>
  <c r="O91" i="4"/>
  <c r="P91" i="4"/>
  <c r="Q91" i="4"/>
  <c r="R91" i="4"/>
  <c r="S91" i="4"/>
  <c r="T91" i="4"/>
  <c r="U91" i="4"/>
  <c r="V91" i="4"/>
  <c r="W91" i="4"/>
  <c r="X91" i="4"/>
  <c r="Y91" i="4"/>
  <c r="O92" i="4"/>
  <c r="P92" i="4"/>
  <c r="Q92" i="4"/>
  <c r="R92" i="4"/>
  <c r="S92" i="4"/>
  <c r="T92" i="4"/>
  <c r="U92" i="4"/>
  <c r="V92" i="4"/>
  <c r="W92" i="4"/>
  <c r="X92" i="4"/>
  <c r="Y92" i="4"/>
  <c r="O93" i="4"/>
  <c r="P93" i="4"/>
  <c r="Q93" i="4"/>
  <c r="R93" i="4"/>
  <c r="S93" i="4"/>
  <c r="T93" i="4"/>
  <c r="U93" i="4"/>
  <c r="V93" i="4"/>
  <c r="W93" i="4"/>
  <c r="X93" i="4"/>
  <c r="Y93" i="4"/>
  <c r="O94" i="4"/>
  <c r="P94" i="4"/>
  <c r="Q94" i="4"/>
  <c r="R94" i="4"/>
  <c r="S94" i="4"/>
  <c r="T94" i="4"/>
  <c r="U94" i="4"/>
  <c r="V94" i="4"/>
  <c r="W94" i="4"/>
  <c r="X94" i="4"/>
  <c r="Y94" i="4"/>
  <c r="O95" i="4"/>
  <c r="P95" i="4"/>
  <c r="Q95" i="4"/>
  <c r="R95" i="4"/>
  <c r="S95" i="4"/>
  <c r="T95" i="4"/>
  <c r="U95" i="4"/>
  <c r="V95" i="4"/>
  <c r="W95" i="4"/>
  <c r="X95" i="4"/>
  <c r="Y95" i="4"/>
  <c r="O96" i="4"/>
  <c r="P96" i="4"/>
  <c r="Q96" i="4"/>
  <c r="R96" i="4"/>
  <c r="S96" i="4"/>
  <c r="T96" i="4"/>
  <c r="U96" i="4"/>
  <c r="V96" i="4"/>
  <c r="W96" i="4"/>
  <c r="X96" i="4"/>
  <c r="Y96" i="4"/>
  <c r="O97" i="4"/>
  <c r="P97" i="4"/>
  <c r="Q97" i="4"/>
  <c r="R97" i="4"/>
  <c r="S97" i="4"/>
  <c r="T97" i="4"/>
  <c r="U97" i="4"/>
  <c r="V97" i="4"/>
  <c r="W97" i="4"/>
  <c r="X97" i="4"/>
  <c r="Y97" i="4"/>
  <c r="O98" i="4"/>
  <c r="P98" i="4"/>
  <c r="Q98" i="4"/>
  <c r="R98" i="4"/>
  <c r="S98" i="4"/>
  <c r="T98" i="4"/>
  <c r="U98" i="4"/>
  <c r="V98" i="4"/>
  <c r="W98" i="4"/>
  <c r="X98" i="4"/>
  <c r="Y98" i="4"/>
  <c r="O99" i="4"/>
  <c r="P99" i="4"/>
  <c r="Q99" i="4"/>
  <c r="R99" i="4"/>
  <c r="S99" i="4"/>
  <c r="T99" i="4"/>
  <c r="U99" i="4"/>
  <c r="V99" i="4"/>
  <c r="W99" i="4"/>
  <c r="X99" i="4"/>
  <c r="Y99" i="4"/>
  <c r="O100" i="4"/>
  <c r="P100" i="4"/>
  <c r="Q100" i="4"/>
  <c r="R100" i="4"/>
  <c r="S100" i="4"/>
  <c r="T100" i="4"/>
  <c r="U100" i="4"/>
  <c r="V100" i="4"/>
  <c r="W100" i="4"/>
  <c r="X100" i="4"/>
  <c r="Y100" i="4"/>
  <c r="O101" i="4"/>
  <c r="P101" i="4"/>
  <c r="Q101" i="4"/>
  <c r="R101" i="4"/>
  <c r="S101" i="4"/>
  <c r="T101" i="4"/>
  <c r="U101" i="4"/>
  <c r="V101" i="4"/>
  <c r="W101" i="4"/>
  <c r="X101" i="4"/>
  <c r="Y101" i="4"/>
  <c r="O102" i="4"/>
  <c r="P102" i="4"/>
  <c r="Q102" i="4"/>
  <c r="R102" i="4"/>
  <c r="S102" i="4"/>
  <c r="T102" i="4"/>
  <c r="U102" i="4"/>
  <c r="V102" i="4"/>
  <c r="W102" i="4"/>
  <c r="X102" i="4"/>
  <c r="Y102" i="4"/>
  <c r="O103" i="4"/>
  <c r="P103" i="4"/>
  <c r="Q103" i="4"/>
  <c r="R103" i="4"/>
  <c r="S103" i="4"/>
  <c r="T103" i="4"/>
  <c r="U103" i="4"/>
  <c r="V103" i="4"/>
  <c r="W103" i="4"/>
  <c r="X103" i="4"/>
  <c r="Y103" i="4"/>
  <c r="O104" i="4"/>
  <c r="P104" i="4"/>
  <c r="Q104" i="4"/>
  <c r="R104" i="4"/>
  <c r="S104" i="4"/>
  <c r="T104" i="4"/>
  <c r="U104" i="4"/>
  <c r="V104" i="4"/>
  <c r="W104" i="4"/>
  <c r="X104" i="4"/>
  <c r="Y104" i="4"/>
  <c r="O105" i="4"/>
  <c r="P105" i="4"/>
  <c r="Q105" i="4"/>
  <c r="R105" i="4"/>
  <c r="S105" i="4"/>
  <c r="T105" i="4"/>
  <c r="U105" i="4"/>
  <c r="V105" i="4"/>
  <c r="W105" i="4"/>
  <c r="X105" i="4"/>
  <c r="Y105" i="4"/>
  <c r="O106" i="4"/>
  <c r="P106" i="4"/>
  <c r="Q106" i="4"/>
  <c r="R106" i="4"/>
  <c r="S106" i="4"/>
  <c r="T106" i="4"/>
  <c r="U106" i="4"/>
  <c r="V106" i="4"/>
  <c r="W106" i="4"/>
  <c r="X106" i="4"/>
  <c r="Y106" i="4"/>
  <c r="O107" i="4"/>
  <c r="P107" i="4"/>
  <c r="Q107" i="4"/>
  <c r="R107" i="4"/>
  <c r="S107" i="4"/>
  <c r="T107" i="4"/>
  <c r="U107" i="4"/>
  <c r="V107" i="4"/>
  <c r="W107" i="4"/>
  <c r="X107" i="4"/>
  <c r="Y107" i="4"/>
  <c r="O108" i="4"/>
  <c r="P108" i="4"/>
  <c r="Q108" i="4"/>
  <c r="R108" i="4"/>
  <c r="S108" i="4"/>
  <c r="T108" i="4"/>
  <c r="U108" i="4"/>
  <c r="V108" i="4"/>
  <c r="W108" i="4"/>
  <c r="X108" i="4"/>
  <c r="Y108" i="4"/>
  <c r="O109" i="4"/>
  <c r="P109" i="4"/>
  <c r="Q109" i="4"/>
  <c r="R109" i="4"/>
  <c r="S109" i="4"/>
  <c r="T109" i="4"/>
  <c r="U109" i="4"/>
  <c r="V109" i="4"/>
  <c r="W109" i="4"/>
  <c r="X109" i="4"/>
  <c r="Y109" i="4"/>
  <c r="O110" i="4"/>
  <c r="P110" i="4"/>
  <c r="Q110" i="4"/>
  <c r="R110" i="4"/>
  <c r="S110" i="4"/>
  <c r="T110" i="4"/>
  <c r="U110" i="4"/>
  <c r="V110" i="4"/>
  <c r="W110" i="4"/>
  <c r="X110" i="4"/>
  <c r="Y110" i="4"/>
  <c r="O111" i="4"/>
  <c r="P111" i="4"/>
  <c r="Q111" i="4"/>
  <c r="R111" i="4"/>
  <c r="S111" i="4"/>
  <c r="T111" i="4"/>
  <c r="U111" i="4"/>
  <c r="V111" i="4"/>
  <c r="W111" i="4"/>
  <c r="X111" i="4"/>
  <c r="Y111" i="4"/>
  <c r="O112" i="4"/>
  <c r="P112" i="4"/>
  <c r="Q112" i="4"/>
  <c r="R112" i="4"/>
  <c r="S112" i="4"/>
  <c r="T112" i="4"/>
  <c r="U112" i="4"/>
  <c r="V112" i="4"/>
  <c r="W112" i="4"/>
  <c r="X112" i="4"/>
  <c r="Y112" i="4"/>
  <c r="O113" i="4"/>
  <c r="P113" i="4"/>
  <c r="Q113" i="4"/>
  <c r="R113" i="4"/>
  <c r="S113" i="4"/>
  <c r="T113" i="4"/>
  <c r="U113" i="4"/>
  <c r="V113" i="4"/>
  <c r="W113" i="4"/>
  <c r="X113" i="4"/>
  <c r="Y113" i="4"/>
  <c r="O114" i="4"/>
  <c r="P114" i="4"/>
  <c r="Q114" i="4"/>
  <c r="R114" i="4"/>
  <c r="S114" i="4"/>
  <c r="T114" i="4"/>
  <c r="U114" i="4"/>
  <c r="V114" i="4"/>
  <c r="W114" i="4"/>
  <c r="X114" i="4"/>
  <c r="Y114" i="4"/>
  <c r="O115" i="4"/>
  <c r="P115" i="4"/>
  <c r="Q115" i="4"/>
  <c r="R115" i="4"/>
  <c r="S115" i="4"/>
  <c r="T115" i="4"/>
  <c r="U115" i="4"/>
  <c r="V115" i="4"/>
  <c r="W115" i="4"/>
  <c r="X115" i="4"/>
  <c r="Y115" i="4"/>
  <c r="O116" i="4"/>
  <c r="P116" i="4"/>
  <c r="Q116" i="4"/>
  <c r="R116" i="4"/>
  <c r="S116" i="4"/>
  <c r="T116" i="4"/>
  <c r="U116" i="4"/>
  <c r="V116" i="4"/>
  <c r="W116" i="4"/>
  <c r="X116" i="4"/>
  <c r="Y116" i="4"/>
  <c r="O117" i="4"/>
  <c r="P117" i="4"/>
  <c r="Q117" i="4"/>
  <c r="R117" i="4"/>
  <c r="S117" i="4"/>
  <c r="T117" i="4"/>
  <c r="U117" i="4"/>
  <c r="V117" i="4"/>
  <c r="W117" i="4"/>
  <c r="X117" i="4"/>
  <c r="Y117" i="4"/>
  <c r="O118" i="4"/>
  <c r="P118" i="4"/>
  <c r="Q118" i="4"/>
  <c r="R118" i="4"/>
  <c r="S118" i="4"/>
  <c r="T118" i="4"/>
  <c r="U118" i="4"/>
  <c r="V118" i="4"/>
  <c r="W118" i="4"/>
  <c r="X118" i="4"/>
  <c r="Y118" i="4"/>
  <c r="O119" i="4"/>
  <c r="P119" i="4"/>
  <c r="Q119" i="4"/>
  <c r="R119" i="4"/>
  <c r="S119" i="4"/>
  <c r="T119" i="4"/>
  <c r="U119" i="4"/>
  <c r="V119" i="4"/>
  <c r="W119" i="4"/>
  <c r="X119" i="4"/>
  <c r="Y119" i="4"/>
  <c r="O120" i="4"/>
  <c r="P120" i="4"/>
  <c r="Q120" i="4"/>
  <c r="R120" i="4"/>
  <c r="S120" i="4"/>
  <c r="T120" i="4"/>
  <c r="U120" i="4"/>
  <c r="V120" i="4"/>
  <c r="W120" i="4"/>
  <c r="X120" i="4"/>
  <c r="Y120" i="4"/>
  <c r="O121" i="4"/>
  <c r="P121" i="4"/>
  <c r="Q121" i="4"/>
  <c r="R121" i="4"/>
  <c r="S121" i="4"/>
  <c r="T121" i="4"/>
  <c r="U121" i="4"/>
  <c r="V121" i="4"/>
  <c r="W121" i="4"/>
  <c r="X121" i="4"/>
  <c r="Y121" i="4"/>
  <c r="O122" i="4"/>
  <c r="P122" i="4"/>
  <c r="Q122" i="4"/>
  <c r="R122" i="4"/>
  <c r="S122" i="4"/>
  <c r="T122" i="4"/>
  <c r="U122" i="4"/>
  <c r="V122" i="4"/>
  <c r="W122" i="4"/>
  <c r="X122" i="4"/>
  <c r="Y122" i="4"/>
  <c r="O123" i="4"/>
  <c r="P123" i="4"/>
  <c r="Q123" i="4"/>
  <c r="R123" i="4"/>
  <c r="S123" i="4"/>
  <c r="T123" i="4"/>
  <c r="U123" i="4"/>
  <c r="V123" i="4"/>
  <c r="W123" i="4"/>
  <c r="X123" i="4"/>
  <c r="Y123" i="4"/>
  <c r="O124" i="4"/>
  <c r="P124" i="4"/>
  <c r="Q124" i="4"/>
  <c r="R124" i="4"/>
  <c r="S124" i="4"/>
  <c r="T124" i="4"/>
  <c r="U124" i="4"/>
  <c r="V124" i="4"/>
  <c r="W124" i="4"/>
  <c r="X124" i="4"/>
  <c r="Y124" i="4"/>
  <c r="O125" i="4"/>
  <c r="P125" i="4"/>
  <c r="Q125" i="4"/>
  <c r="R125" i="4"/>
  <c r="S125" i="4"/>
  <c r="T125" i="4"/>
  <c r="U125" i="4"/>
  <c r="V125" i="4"/>
  <c r="W125" i="4"/>
  <c r="X125" i="4"/>
  <c r="Y125" i="4"/>
  <c r="O126" i="4"/>
  <c r="P126" i="4"/>
  <c r="Q126" i="4"/>
  <c r="R126" i="4"/>
  <c r="S126" i="4"/>
  <c r="T126" i="4"/>
  <c r="U126" i="4"/>
  <c r="V126" i="4"/>
  <c r="W126" i="4"/>
  <c r="X126" i="4"/>
  <c r="Y126" i="4"/>
  <c r="O127" i="4"/>
  <c r="P127" i="4"/>
  <c r="Q127" i="4"/>
  <c r="R127" i="4"/>
  <c r="S127" i="4"/>
  <c r="T127" i="4"/>
  <c r="U127" i="4"/>
  <c r="V127" i="4"/>
  <c r="W127" i="4"/>
  <c r="X127" i="4"/>
  <c r="Y127" i="4"/>
  <c r="O128" i="4"/>
  <c r="P128" i="4"/>
  <c r="Q128" i="4"/>
  <c r="R128" i="4"/>
  <c r="S128" i="4"/>
  <c r="T128" i="4"/>
  <c r="U128" i="4"/>
  <c r="V128" i="4"/>
  <c r="W128" i="4"/>
  <c r="X128" i="4"/>
  <c r="Y128" i="4"/>
  <c r="O129" i="4"/>
  <c r="P129" i="4"/>
  <c r="Q129" i="4"/>
  <c r="R129" i="4"/>
  <c r="S129" i="4"/>
  <c r="T129" i="4"/>
  <c r="U129" i="4"/>
  <c r="V129" i="4"/>
  <c r="W129" i="4"/>
  <c r="X129" i="4"/>
  <c r="Y129" i="4"/>
  <c r="O130" i="4"/>
  <c r="P130" i="4"/>
  <c r="Q130" i="4"/>
  <c r="R130" i="4"/>
  <c r="S130" i="4"/>
  <c r="T130" i="4"/>
  <c r="U130" i="4"/>
  <c r="V130" i="4"/>
  <c r="W130" i="4"/>
  <c r="X130" i="4"/>
  <c r="Y130" i="4"/>
  <c r="O131" i="4"/>
  <c r="P131" i="4"/>
  <c r="Q131" i="4"/>
  <c r="R131" i="4"/>
  <c r="S131" i="4"/>
  <c r="T131" i="4"/>
  <c r="U131" i="4"/>
  <c r="V131" i="4"/>
  <c r="W131" i="4"/>
  <c r="X131" i="4"/>
  <c r="Y131" i="4"/>
  <c r="O132" i="4"/>
  <c r="P132" i="4"/>
  <c r="Q132" i="4"/>
  <c r="R132" i="4"/>
  <c r="S132" i="4"/>
  <c r="T132" i="4"/>
  <c r="U132" i="4"/>
  <c r="V132" i="4"/>
  <c r="W132" i="4"/>
  <c r="X132" i="4"/>
  <c r="Y132" i="4"/>
  <c r="O133" i="4"/>
  <c r="P133" i="4"/>
  <c r="Q133" i="4"/>
  <c r="R133" i="4"/>
  <c r="S133" i="4"/>
  <c r="T133" i="4"/>
  <c r="U133" i="4"/>
  <c r="V133" i="4"/>
  <c r="W133" i="4"/>
  <c r="X133" i="4"/>
  <c r="Y133" i="4"/>
  <c r="O134" i="4"/>
  <c r="P134" i="4"/>
  <c r="Q134" i="4"/>
  <c r="R134" i="4"/>
  <c r="S134" i="4"/>
  <c r="T134" i="4"/>
  <c r="U134" i="4"/>
  <c r="V134" i="4"/>
  <c r="W134" i="4"/>
  <c r="X134" i="4"/>
  <c r="Y134" i="4"/>
  <c r="O135" i="4"/>
  <c r="P135" i="4"/>
  <c r="Q135" i="4"/>
  <c r="R135" i="4"/>
  <c r="S135" i="4"/>
  <c r="T135" i="4"/>
  <c r="U135" i="4"/>
  <c r="V135" i="4"/>
  <c r="W135" i="4"/>
  <c r="X135" i="4"/>
  <c r="Y135" i="4"/>
  <c r="O136" i="4"/>
  <c r="P136" i="4"/>
  <c r="Q136" i="4"/>
  <c r="R136" i="4"/>
  <c r="S136" i="4"/>
  <c r="T136" i="4"/>
  <c r="U136" i="4"/>
  <c r="V136" i="4"/>
  <c r="W136" i="4"/>
  <c r="X136" i="4"/>
  <c r="Y136" i="4"/>
  <c r="O137" i="4"/>
  <c r="P137" i="4"/>
  <c r="Q137" i="4"/>
  <c r="R137" i="4"/>
  <c r="S137" i="4"/>
  <c r="T137" i="4"/>
  <c r="U137" i="4"/>
  <c r="V137" i="4"/>
  <c r="W137" i="4"/>
  <c r="X137" i="4"/>
  <c r="Y137" i="4"/>
  <c r="O138" i="4"/>
  <c r="P138" i="4"/>
  <c r="Q138" i="4"/>
  <c r="R138" i="4"/>
  <c r="S138" i="4"/>
  <c r="T138" i="4"/>
  <c r="U138" i="4"/>
  <c r="V138" i="4"/>
  <c r="W138" i="4"/>
  <c r="X138" i="4"/>
  <c r="Y138" i="4"/>
  <c r="O139" i="4"/>
  <c r="P139" i="4"/>
  <c r="Q139" i="4"/>
  <c r="R139" i="4"/>
  <c r="S139" i="4"/>
  <c r="T139" i="4"/>
  <c r="U139" i="4"/>
  <c r="V139" i="4"/>
  <c r="W139" i="4"/>
  <c r="X139" i="4"/>
  <c r="Y139" i="4"/>
  <c r="O140" i="4"/>
  <c r="P140" i="4"/>
  <c r="Q140" i="4"/>
  <c r="R140" i="4"/>
  <c r="S140" i="4"/>
  <c r="T140" i="4"/>
  <c r="U140" i="4"/>
  <c r="V140" i="4"/>
  <c r="W140" i="4"/>
  <c r="X140" i="4"/>
  <c r="Y140" i="4"/>
  <c r="O141" i="4"/>
  <c r="P141" i="4"/>
  <c r="Q141" i="4"/>
  <c r="R141" i="4"/>
  <c r="S141" i="4"/>
  <c r="T141" i="4"/>
  <c r="U141" i="4"/>
  <c r="V141" i="4"/>
  <c r="W141" i="4"/>
  <c r="X141" i="4"/>
  <c r="Y141" i="4"/>
  <c r="O142" i="4"/>
  <c r="P142" i="4"/>
  <c r="Q142" i="4"/>
  <c r="R142" i="4"/>
  <c r="S142" i="4"/>
  <c r="T142" i="4"/>
  <c r="U142" i="4"/>
  <c r="V142" i="4"/>
  <c r="W142" i="4"/>
  <c r="X142" i="4"/>
  <c r="Y142" i="4"/>
  <c r="O143" i="4"/>
  <c r="P143" i="4"/>
  <c r="Q143" i="4"/>
  <c r="R143" i="4"/>
  <c r="S143" i="4"/>
  <c r="T143" i="4"/>
  <c r="U143" i="4"/>
  <c r="V143" i="4"/>
  <c r="W143" i="4"/>
  <c r="X143" i="4"/>
  <c r="Y143" i="4"/>
  <c r="O144" i="4"/>
  <c r="P144" i="4"/>
  <c r="Q144" i="4"/>
  <c r="R144" i="4"/>
  <c r="S144" i="4"/>
  <c r="T144" i="4"/>
  <c r="U144" i="4"/>
  <c r="V144" i="4"/>
  <c r="W144" i="4"/>
  <c r="X144" i="4"/>
  <c r="Y144" i="4"/>
  <c r="O145" i="4"/>
  <c r="P145" i="4"/>
  <c r="Q145" i="4"/>
  <c r="R145" i="4"/>
  <c r="S145" i="4"/>
  <c r="T145" i="4"/>
  <c r="U145" i="4"/>
  <c r="V145" i="4"/>
  <c r="W145" i="4"/>
  <c r="X145" i="4"/>
  <c r="Y145" i="4"/>
  <c r="O146" i="4"/>
  <c r="P146" i="4"/>
  <c r="Q146" i="4"/>
  <c r="R146" i="4"/>
  <c r="S146" i="4"/>
  <c r="T146" i="4"/>
  <c r="U146" i="4"/>
  <c r="V146" i="4"/>
  <c r="W146" i="4"/>
  <c r="X146" i="4"/>
  <c r="Y146" i="4"/>
  <c r="O147" i="4"/>
  <c r="P147" i="4"/>
  <c r="Q147" i="4"/>
  <c r="R147" i="4"/>
  <c r="S147" i="4"/>
  <c r="T147" i="4"/>
  <c r="U147" i="4"/>
  <c r="V147" i="4"/>
  <c r="W147" i="4"/>
  <c r="X147" i="4"/>
  <c r="Y147" i="4"/>
  <c r="O148" i="4"/>
  <c r="P148" i="4"/>
  <c r="Q148" i="4"/>
  <c r="R148" i="4"/>
  <c r="S148" i="4"/>
  <c r="T148" i="4"/>
  <c r="U148" i="4"/>
  <c r="V148" i="4"/>
  <c r="W148" i="4"/>
  <c r="X148" i="4"/>
  <c r="Y148" i="4"/>
  <c r="O149" i="4"/>
  <c r="P149" i="4"/>
  <c r="Q149" i="4"/>
  <c r="R149" i="4"/>
  <c r="S149" i="4"/>
  <c r="T149" i="4"/>
  <c r="U149" i="4"/>
  <c r="V149" i="4"/>
  <c r="W149" i="4"/>
  <c r="X149" i="4"/>
  <c r="Y149" i="4"/>
  <c r="O150" i="4"/>
  <c r="P150" i="4"/>
  <c r="Q150" i="4"/>
  <c r="R150" i="4"/>
  <c r="S150" i="4"/>
  <c r="T150" i="4"/>
  <c r="U150" i="4"/>
  <c r="V150" i="4"/>
  <c r="W150" i="4"/>
  <c r="X150" i="4"/>
  <c r="Y150" i="4"/>
  <c r="O151" i="4"/>
  <c r="P151" i="4"/>
  <c r="Q151" i="4"/>
  <c r="R151" i="4"/>
  <c r="S151" i="4"/>
  <c r="T151" i="4"/>
  <c r="U151" i="4"/>
  <c r="V151" i="4"/>
  <c r="W151" i="4"/>
  <c r="X151" i="4"/>
  <c r="Y151" i="4"/>
  <c r="O152" i="4"/>
  <c r="P152" i="4"/>
  <c r="Q152" i="4"/>
  <c r="R152" i="4"/>
  <c r="S152" i="4"/>
  <c r="T152" i="4"/>
  <c r="U152" i="4"/>
  <c r="V152" i="4"/>
  <c r="W152" i="4"/>
  <c r="X152" i="4"/>
  <c r="Y152" i="4"/>
  <c r="O153" i="4"/>
  <c r="P153" i="4"/>
  <c r="Q153" i="4"/>
  <c r="R153" i="4"/>
  <c r="S153" i="4"/>
  <c r="T153" i="4"/>
  <c r="U153" i="4"/>
  <c r="V153" i="4"/>
  <c r="W153" i="4"/>
  <c r="X153" i="4"/>
  <c r="Y153" i="4"/>
  <c r="O154" i="4"/>
  <c r="P154" i="4"/>
  <c r="Q154" i="4"/>
  <c r="R154" i="4"/>
  <c r="S154" i="4"/>
  <c r="T154" i="4"/>
  <c r="U154" i="4"/>
  <c r="V154" i="4"/>
  <c r="W154" i="4"/>
  <c r="X154" i="4"/>
  <c r="Y154" i="4"/>
  <c r="O155" i="4"/>
  <c r="P155" i="4"/>
  <c r="Q155" i="4"/>
  <c r="R155" i="4"/>
  <c r="S155" i="4"/>
  <c r="T155" i="4"/>
  <c r="U155" i="4"/>
  <c r="V155" i="4"/>
  <c r="W155" i="4"/>
  <c r="X155" i="4"/>
  <c r="Y155" i="4"/>
  <c r="O156" i="4"/>
  <c r="P156" i="4"/>
  <c r="Q156" i="4"/>
  <c r="R156" i="4"/>
  <c r="S156" i="4"/>
  <c r="T156" i="4"/>
  <c r="U156" i="4"/>
  <c r="V156" i="4"/>
  <c r="W156" i="4"/>
  <c r="X156" i="4"/>
  <c r="Y156" i="4"/>
  <c r="O157" i="4"/>
  <c r="P157" i="4"/>
  <c r="Q157" i="4"/>
  <c r="R157" i="4"/>
  <c r="S157" i="4"/>
  <c r="T157" i="4"/>
  <c r="U157" i="4"/>
  <c r="V157" i="4"/>
  <c r="W157" i="4"/>
  <c r="X157" i="4"/>
  <c r="Y157" i="4"/>
  <c r="O158" i="4"/>
  <c r="P158" i="4"/>
  <c r="Q158" i="4"/>
  <c r="R158" i="4"/>
  <c r="S158" i="4"/>
  <c r="T158" i="4"/>
  <c r="U158" i="4"/>
  <c r="V158" i="4"/>
  <c r="W158" i="4"/>
  <c r="X158" i="4"/>
  <c r="Y158" i="4"/>
  <c r="O159" i="4"/>
  <c r="P159" i="4"/>
  <c r="Q159" i="4"/>
  <c r="R159" i="4"/>
  <c r="S159" i="4"/>
  <c r="T159" i="4"/>
  <c r="U159" i="4"/>
  <c r="V159" i="4"/>
  <c r="W159" i="4"/>
  <c r="X159" i="4"/>
  <c r="Y159" i="4"/>
  <c r="O160" i="4"/>
  <c r="P160" i="4"/>
  <c r="Q160" i="4"/>
  <c r="R160" i="4"/>
  <c r="S160" i="4"/>
  <c r="T160" i="4"/>
  <c r="U160" i="4"/>
  <c r="V160" i="4"/>
  <c r="W160" i="4"/>
  <c r="X160" i="4"/>
  <c r="Y160" i="4"/>
  <c r="O161" i="4"/>
  <c r="P161" i="4"/>
  <c r="Q161" i="4"/>
  <c r="R161" i="4"/>
  <c r="S161" i="4"/>
  <c r="T161" i="4"/>
  <c r="U161" i="4"/>
  <c r="V161" i="4"/>
  <c r="W161" i="4"/>
  <c r="X161" i="4"/>
  <c r="Y161" i="4"/>
  <c r="O162" i="4"/>
  <c r="P162" i="4"/>
  <c r="Q162" i="4"/>
  <c r="R162" i="4"/>
  <c r="S162" i="4"/>
  <c r="T162" i="4"/>
  <c r="U162" i="4"/>
  <c r="V162" i="4"/>
  <c r="W162" i="4"/>
  <c r="X162" i="4"/>
  <c r="Y162" i="4"/>
  <c r="O163" i="4"/>
  <c r="P163" i="4"/>
  <c r="Q163" i="4"/>
  <c r="R163" i="4"/>
  <c r="S163" i="4"/>
  <c r="T163" i="4"/>
  <c r="U163" i="4"/>
  <c r="V163" i="4"/>
  <c r="W163" i="4"/>
  <c r="X163" i="4"/>
  <c r="Y163" i="4"/>
  <c r="O164" i="4"/>
  <c r="P164" i="4"/>
  <c r="Q164" i="4"/>
  <c r="R164" i="4"/>
  <c r="S164" i="4"/>
  <c r="T164" i="4"/>
  <c r="U164" i="4"/>
  <c r="V164" i="4"/>
  <c r="W164" i="4"/>
  <c r="X164" i="4"/>
  <c r="Y164" i="4"/>
  <c r="O165" i="4"/>
  <c r="P165" i="4"/>
  <c r="Q165" i="4"/>
  <c r="R165" i="4"/>
  <c r="S165" i="4"/>
  <c r="T165" i="4"/>
  <c r="U165" i="4"/>
  <c r="V165" i="4"/>
  <c r="W165" i="4"/>
  <c r="X165" i="4"/>
  <c r="Y165" i="4"/>
  <c r="O166" i="4"/>
  <c r="P166" i="4"/>
  <c r="Q166" i="4"/>
  <c r="R166" i="4"/>
  <c r="S166" i="4"/>
  <c r="T166" i="4"/>
  <c r="U166" i="4"/>
  <c r="V166" i="4"/>
  <c r="W166" i="4"/>
  <c r="X166" i="4"/>
  <c r="Y166" i="4"/>
  <c r="O167" i="4"/>
  <c r="P167" i="4"/>
  <c r="Q167" i="4"/>
  <c r="R167" i="4"/>
  <c r="S167" i="4"/>
  <c r="T167" i="4"/>
  <c r="U167" i="4"/>
  <c r="V167" i="4"/>
  <c r="W167" i="4"/>
  <c r="X167" i="4"/>
  <c r="Y167" i="4"/>
  <c r="O168" i="4"/>
  <c r="P168" i="4"/>
  <c r="Q168" i="4"/>
  <c r="R168" i="4"/>
  <c r="S168" i="4"/>
  <c r="T168" i="4"/>
  <c r="U168" i="4"/>
  <c r="V168" i="4"/>
  <c r="W168" i="4"/>
  <c r="X168" i="4"/>
  <c r="Y168" i="4"/>
  <c r="O169" i="4"/>
  <c r="P169" i="4"/>
  <c r="Q169" i="4"/>
  <c r="R169" i="4"/>
  <c r="S169" i="4"/>
  <c r="T169" i="4"/>
  <c r="U169" i="4"/>
  <c r="V169" i="4"/>
  <c r="W169" i="4"/>
  <c r="X169" i="4"/>
  <c r="Y169" i="4"/>
  <c r="O170" i="4"/>
  <c r="P170" i="4"/>
  <c r="Q170" i="4"/>
  <c r="R170" i="4"/>
  <c r="S170" i="4"/>
  <c r="T170" i="4"/>
  <c r="U170" i="4"/>
  <c r="V170" i="4"/>
  <c r="W170" i="4"/>
  <c r="X170" i="4"/>
  <c r="Y170" i="4"/>
  <c r="O171" i="4"/>
  <c r="P171" i="4"/>
  <c r="Q171" i="4"/>
  <c r="R171" i="4"/>
  <c r="S171" i="4"/>
  <c r="T171" i="4"/>
  <c r="U171" i="4"/>
  <c r="V171" i="4"/>
  <c r="W171" i="4"/>
  <c r="X171" i="4"/>
  <c r="Y171" i="4"/>
  <c r="O172" i="4"/>
  <c r="P172" i="4"/>
  <c r="Q172" i="4"/>
  <c r="R172" i="4"/>
  <c r="S172" i="4"/>
  <c r="T172" i="4"/>
  <c r="U172" i="4"/>
  <c r="V172" i="4"/>
  <c r="W172" i="4"/>
  <c r="X172" i="4"/>
  <c r="Y172" i="4"/>
  <c r="O173" i="4"/>
  <c r="P173" i="4"/>
  <c r="Q173" i="4"/>
  <c r="R173" i="4"/>
  <c r="S173" i="4"/>
  <c r="T173" i="4"/>
  <c r="U173" i="4"/>
  <c r="V173" i="4"/>
  <c r="W173" i="4"/>
  <c r="X173" i="4"/>
  <c r="Y173" i="4"/>
  <c r="O174" i="4"/>
  <c r="P174" i="4"/>
  <c r="Q174" i="4"/>
  <c r="R174" i="4"/>
  <c r="S174" i="4"/>
  <c r="T174" i="4"/>
  <c r="U174" i="4"/>
  <c r="V174" i="4"/>
  <c r="W174" i="4"/>
  <c r="X174" i="4"/>
  <c r="Y174" i="4"/>
  <c r="O175" i="4"/>
  <c r="P175" i="4"/>
  <c r="Q175" i="4"/>
  <c r="R175" i="4"/>
  <c r="S175" i="4"/>
  <c r="T175" i="4"/>
  <c r="U175" i="4"/>
  <c r="V175" i="4"/>
  <c r="W175" i="4"/>
  <c r="X175" i="4"/>
  <c r="Y175" i="4"/>
  <c r="O176" i="4"/>
  <c r="P176" i="4"/>
  <c r="Q176" i="4"/>
  <c r="R176" i="4"/>
  <c r="S176" i="4"/>
  <c r="T176" i="4"/>
  <c r="U176" i="4"/>
  <c r="V176" i="4"/>
  <c r="W176" i="4"/>
  <c r="X176" i="4"/>
  <c r="Y176" i="4"/>
  <c r="O177" i="4"/>
  <c r="P177" i="4"/>
  <c r="Q177" i="4"/>
  <c r="R177" i="4"/>
  <c r="S177" i="4"/>
  <c r="T177" i="4"/>
  <c r="U177" i="4"/>
  <c r="V177" i="4"/>
  <c r="W177" i="4"/>
  <c r="X177" i="4"/>
  <c r="Y177" i="4"/>
  <c r="O178" i="4"/>
  <c r="P178" i="4"/>
  <c r="Q178" i="4"/>
  <c r="R178" i="4"/>
  <c r="S178" i="4"/>
  <c r="T178" i="4"/>
  <c r="U178" i="4"/>
  <c r="V178" i="4"/>
  <c r="W178" i="4"/>
  <c r="X178" i="4"/>
  <c r="Y178" i="4"/>
  <c r="O179" i="4"/>
  <c r="P179" i="4"/>
  <c r="Q179" i="4"/>
  <c r="R179" i="4"/>
  <c r="S179" i="4"/>
  <c r="T179" i="4"/>
  <c r="U179" i="4"/>
  <c r="V179" i="4"/>
  <c r="W179" i="4"/>
  <c r="X179" i="4"/>
  <c r="Y179" i="4"/>
  <c r="O180" i="4"/>
  <c r="P180" i="4"/>
  <c r="Q180" i="4"/>
  <c r="R180" i="4"/>
  <c r="S180" i="4"/>
  <c r="T180" i="4"/>
  <c r="U180" i="4"/>
  <c r="V180" i="4"/>
  <c r="W180" i="4"/>
  <c r="X180" i="4"/>
  <c r="Y180" i="4"/>
  <c r="O181" i="4"/>
  <c r="P181" i="4"/>
  <c r="Q181" i="4"/>
  <c r="R181" i="4"/>
  <c r="S181" i="4"/>
  <c r="T181" i="4"/>
  <c r="U181" i="4"/>
  <c r="V181" i="4"/>
  <c r="W181" i="4"/>
  <c r="X181" i="4"/>
  <c r="Y181" i="4"/>
  <c r="O182" i="4"/>
  <c r="P182" i="4"/>
  <c r="Q182" i="4"/>
  <c r="R182" i="4"/>
  <c r="S182" i="4"/>
  <c r="T182" i="4"/>
  <c r="U182" i="4"/>
  <c r="V182" i="4"/>
  <c r="W182" i="4"/>
  <c r="X182" i="4"/>
  <c r="Y182" i="4"/>
  <c r="O183" i="4"/>
  <c r="P183" i="4"/>
  <c r="Q183" i="4"/>
  <c r="R183" i="4"/>
  <c r="S183" i="4"/>
  <c r="T183" i="4"/>
  <c r="U183" i="4"/>
  <c r="V183" i="4"/>
  <c r="W183" i="4"/>
  <c r="X183" i="4"/>
  <c r="Y183" i="4"/>
  <c r="O184" i="4"/>
  <c r="P184" i="4"/>
  <c r="Q184" i="4"/>
  <c r="R184" i="4"/>
  <c r="S184" i="4"/>
  <c r="T184" i="4"/>
  <c r="U184" i="4"/>
  <c r="V184" i="4"/>
  <c r="W184" i="4"/>
  <c r="X184" i="4"/>
  <c r="Y184" i="4"/>
  <c r="O185" i="4"/>
  <c r="P185" i="4"/>
  <c r="Q185" i="4"/>
  <c r="R185" i="4"/>
  <c r="S185" i="4"/>
  <c r="T185" i="4"/>
  <c r="U185" i="4"/>
  <c r="V185" i="4"/>
  <c r="W185" i="4"/>
  <c r="X185" i="4"/>
  <c r="Y185" i="4"/>
  <c r="J3" i="4"/>
  <c r="K3" i="4"/>
  <c r="L3" i="4"/>
  <c r="M3" i="4"/>
  <c r="N3" i="4"/>
  <c r="J4" i="4"/>
  <c r="K4" i="4"/>
  <c r="L4" i="4"/>
  <c r="M4" i="4"/>
  <c r="N4" i="4"/>
  <c r="J5" i="4"/>
  <c r="K5" i="4"/>
  <c r="L5" i="4"/>
  <c r="M5" i="4"/>
  <c r="N5" i="4"/>
  <c r="J6" i="4"/>
  <c r="K6" i="4"/>
  <c r="L6" i="4"/>
  <c r="M6" i="4"/>
  <c r="N6" i="4"/>
  <c r="J7" i="4"/>
  <c r="K7" i="4"/>
  <c r="L7" i="4"/>
  <c r="M7" i="4"/>
  <c r="N7" i="4"/>
  <c r="J8" i="4"/>
  <c r="K8" i="4"/>
  <c r="L8" i="4"/>
  <c r="M8" i="4"/>
  <c r="N8" i="4"/>
  <c r="J9" i="4"/>
  <c r="K9" i="4"/>
  <c r="L9" i="4"/>
  <c r="M9" i="4"/>
  <c r="N9" i="4"/>
  <c r="J10" i="4"/>
  <c r="K10" i="4"/>
  <c r="L10" i="4"/>
  <c r="M10" i="4"/>
  <c r="N10" i="4"/>
  <c r="J11" i="4"/>
  <c r="K11" i="4"/>
  <c r="L11" i="4"/>
  <c r="M11" i="4"/>
  <c r="N11" i="4"/>
  <c r="J12" i="4"/>
  <c r="K12" i="4"/>
  <c r="L12" i="4"/>
  <c r="M12" i="4"/>
  <c r="N12" i="4"/>
  <c r="J13" i="4"/>
  <c r="K13" i="4"/>
  <c r="L13" i="4"/>
  <c r="M13" i="4"/>
  <c r="N13" i="4"/>
  <c r="J14" i="4"/>
  <c r="K14" i="4"/>
  <c r="L14" i="4"/>
  <c r="M14" i="4"/>
  <c r="N14" i="4"/>
  <c r="J15" i="4"/>
  <c r="K15" i="4"/>
  <c r="L15" i="4"/>
  <c r="M15" i="4"/>
  <c r="N15" i="4"/>
  <c r="J16" i="4"/>
  <c r="K16" i="4"/>
  <c r="L16" i="4"/>
  <c r="M16" i="4"/>
  <c r="N16" i="4"/>
  <c r="J17" i="4"/>
  <c r="K17" i="4"/>
  <c r="L17" i="4"/>
  <c r="M17" i="4"/>
  <c r="N17" i="4"/>
  <c r="J18" i="4"/>
  <c r="K18" i="4"/>
  <c r="L18" i="4"/>
  <c r="M18" i="4"/>
  <c r="N18" i="4"/>
  <c r="J19" i="4"/>
  <c r="K19" i="4"/>
  <c r="L19" i="4"/>
  <c r="M19" i="4"/>
  <c r="N19" i="4"/>
  <c r="J20" i="4"/>
  <c r="K20" i="4"/>
  <c r="L20" i="4"/>
  <c r="M20" i="4"/>
  <c r="N20" i="4"/>
  <c r="J21" i="4"/>
  <c r="K21" i="4"/>
  <c r="L21" i="4"/>
  <c r="M21" i="4"/>
  <c r="N21" i="4"/>
  <c r="J22" i="4"/>
  <c r="K22" i="4"/>
  <c r="L22" i="4"/>
  <c r="M22" i="4"/>
  <c r="N22" i="4"/>
  <c r="J23" i="4"/>
  <c r="K23" i="4"/>
  <c r="L23" i="4"/>
  <c r="M23" i="4"/>
  <c r="N23" i="4"/>
  <c r="J24" i="4"/>
  <c r="K24" i="4"/>
  <c r="L24" i="4"/>
  <c r="M24" i="4"/>
  <c r="N24" i="4"/>
  <c r="J25" i="4"/>
  <c r="K25" i="4"/>
  <c r="L25" i="4"/>
  <c r="M25" i="4"/>
  <c r="N25" i="4"/>
  <c r="J26" i="4"/>
  <c r="K26" i="4"/>
  <c r="L26" i="4"/>
  <c r="M26" i="4"/>
  <c r="N26" i="4"/>
  <c r="J27" i="4"/>
  <c r="K27" i="4"/>
  <c r="L27" i="4"/>
  <c r="M27" i="4"/>
  <c r="N27" i="4"/>
  <c r="J28" i="4"/>
  <c r="K28" i="4"/>
  <c r="L28" i="4"/>
  <c r="M28" i="4"/>
  <c r="N28" i="4"/>
  <c r="J29" i="4"/>
  <c r="K29" i="4"/>
  <c r="L29" i="4"/>
  <c r="M29" i="4"/>
  <c r="N29" i="4"/>
  <c r="J30" i="4"/>
  <c r="K30" i="4"/>
  <c r="L30" i="4"/>
  <c r="M30" i="4"/>
  <c r="N30" i="4"/>
  <c r="J31" i="4"/>
  <c r="K31" i="4"/>
  <c r="L31" i="4"/>
  <c r="M31" i="4"/>
  <c r="N31" i="4"/>
  <c r="J32" i="4"/>
  <c r="K32" i="4"/>
  <c r="L32" i="4"/>
  <c r="M32" i="4"/>
  <c r="N32" i="4"/>
  <c r="J33" i="4"/>
  <c r="K33" i="4"/>
  <c r="L33" i="4"/>
  <c r="M33" i="4"/>
  <c r="N33" i="4"/>
  <c r="J34" i="4"/>
  <c r="K34" i="4"/>
  <c r="L34" i="4"/>
  <c r="M34" i="4"/>
  <c r="N34" i="4"/>
  <c r="J35" i="4"/>
  <c r="K35" i="4"/>
  <c r="L35" i="4"/>
  <c r="M35" i="4"/>
  <c r="N35" i="4"/>
  <c r="J36" i="4"/>
  <c r="K36" i="4"/>
  <c r="L36" i="4"/>
  <c r="M36" i="4"/>
  <c r="N36" i="4"/>
  <c r="J37" i="4"/>
  <c r="K37" i="4"/>
  <c r="L37" i="4"/>
  <c r="M37" i="4"/>
  <c r="N37" i="4"/>
  <c r="J38" i="4"/>
  <c r="K38" i="4"/>
  <c r="L38" i="4"/>
  <c r="M38" i="4"/>
  <c r="N38" i="4"/>
  <c r="J39" i="4"/>
  <c r="K39" i="4"/>
  <c r="L39" i="4"/>
  <c r="M39" i="4"/>
  <c r="N39" i="4"/>
  <c r="J40" i="4"/>
  <c r="K40" i="4"/>
  <c r="L40" i="4"/>
  <c r="M40" i="4"/>
  <c r="N40" i="4"/>
  <c r="J41" i="4"/>
  <c r="K41" i="4"/>
  <c r="L41" i="4"/>
  <c r="M41" i="4"/>
  <c r="N41" i="4"/>
  <c r="J42" i="4"/>
  <c r="K42" i="4"/>
  <c r="L42" i="4"/>
  <c r="M42" i="4"/>
  <c r="N42" i="4"/>
  <c r="J43" i="4"/>
  <c r="K43" i="4"/>
  <c r="L43" i="4"/>
  <c r="M43" i="4"/>
  <c r="N43" i="4"/>
  <c r="J44" i="4"/>
  <c r="K44" i="4"/>
  <c r="L44" i="4"/>
  <c r="M44" i="4"/>
  <c r="N44" i="4"/>
  <c r="J45" i="4"/>
  <c r="K45" i="4"/>
  <c r="L45" i="4"/>
  <c r="M45" i="4"/>
  <c r="N45" i="4"/>
  <c r="J46" i="4"/>
  <c r="K46" i="4"/>
  <c r="L46" i="4"/>
  <c r="M46" i="4"/>
  <c r="N46" i="4"/>
  <c r="J47" i="4"/>
  <c r="K47" i="4"/>
  <c r="L47" i="4"/>
  <c r="M47" i="4"/>
  <c r="N47" i="4"/>
  <c r="J48" i="4"/>
  <c r="K48" i="4"/>
  <c r="L48" i="4"/>
  <c r="M48" i="4"/>
  <c r="N48" i="4"/>
  <c r="J49" i="4"/>
  <c r="K49" i="4"/>
  <c r="L49" i="4"/>
  <c r="M49" i="4"/>
  <c r="N49" i="4"/>
  <c r="J50" i="4"/>
  <c r="K50" i="4"/>
  <c r="L50" i="4"/>
  <c r="M50" i="4"/>
  <c r="N50" i="4"/>
  <c r="J51" i="4"/>
  <c r="K51" i="4"/>
  <c r="L51" i="4"/>
  <c r="M51" i="4"/>
  <c r="N51" i="4"/>
  <c r="J52" i="4"/>
  <c r="K52" i="4"/>
  <c r="L52" i="4"/>
  <c r="M52" i="4"/>
  <c r="N52" i="4"/>
  <c r="J53" i="4"/>
  <c r="K53" i="4"/>
  <c r="L53" i="4"/>
  <c r="M53" i="4"/>
  <c r="N53" i="4"/>
  <c r="J54" i="4"/>
  <c r="K54" i="4"/>
  <c r="L54" i="4"/>
  <c r="M54" i="4"/>
  <c r="N54" i="4"/>
  <c r="J55" i="4"/>
  <c r="K55" i="4"/>
  <c r="L55" i="4"/>
  <c r="M55" i="4"/>
  <c r="N55" i="4"/>
  <c r="J56" i="4"/>
  <c r="K56" i="4"/>
  <c r="L56" i="4"/>
  <c r="M56" i="4"/>
  <c r="N56" i="4"/>
  <c r="J57" i="4"/>
  <c r="K57" i="4"/>
  <c r="L57" i="4"/>
  <c r="M57" i="4"/>
  <c r="N57" i="4"/>
  <c r="J58" i="4"/>
  <c r="K58" i="4"/>
  <c r="L58" i="4"/>
  <c r="M58" i="4"/>
  <c r="N58" i="4"/>
  <c r="J59" i="4"/>
  <c r="K59" i="4"/>
  <c r="L59" i="4"/>
  <c r="M59" i="4"/>
  <c r="N59" i="4"/>
  <c r="J60" i="4"/>
  <c r="K60" i="4"/>
  <c r="L60" i="4"/>
  <c r="M60" i="4"/>
  <c r="N60" i="4"/>
  <c r="J61" i="4"/>
  <c r="K61" i="4"/>
  <c r="L61" i="4"/>
  <c r="M61" i="4"/>
  <c r="N61" i="4"/>
  <c r="J62" i="4"/>
  <c r="K62" i="4"/>
  <c r="L62" i="4"/>
  <c r="M62" i="4"/>
  <c r="N62" i="4"/>
  <c r="J63" i="4"/>
  <c r="K63" i="4"/>
  <c r="L63" i="4"/>
  <c r="M63" i="4"/>
  <c r="N63" i="4"/>
  <c r="J64" i="4"/>
  <c r="K64" i="4"/>
  <c r="L64" i="4"/>
  <c r="M64" i="4"/>
  <c r="N64" i="4"/>
  <c r="J65" i="4"/>
  <c r="K65" i="4"/>
  <c r="L65" i="4"/>
  <c r="M65" i="4"/>
  <c r="N65" i="4"/>
  <c r="J66" i="4"/>
  <c r="K66" i="4"/>
  <c r="L66" i="4"/>
  <c r="M66" i="4"/>
  <c r="N66" i="4"/>
  <c r="J67" i="4"/>
  <c r="K67" i="4"/>
  <c r="L67" i="4"/>
  <c r="M67" i="4"/>
  <c r="N67" i="4"/>
  <c r="J68" i="4"/>
  <c r="K68" i="4"/>
  <c r="L68" i="4"/>
  <c r="M68" i="4"/>
  <c r="N68" i="4"/>
  <c r="J69" i="4"/>
  <c r="K69" i="4"/>
  <c r="L69" i="4"/>
  <c r="M69" i="4"/>
  <c r="N69" i="4"/>
  <c r="J70" i="4"/>
  <c r="K70" i="4"/>
  <c r="L70" i="4"/>
  <c r="M70" i="4"/>
  <c r="N70" i="4"/>
  <c r="J71" i="4"/>
  <c r="K71" i="4"/>
  <c r="L71" i="4"/>
  <c r="M71" i="4"/>
  <c r="N71" i="4"/>
  <c r="J72" i="4"/>
  <c r="K72" i="4"/>
  <c r="L72" i="4"/>
  <c r="M72" i="4"/>
  <c r="N72" i="4"/>
  <c r="J73" i="4"/>
  <c r="K73" i="4"/>
  <c r="L73" i="4"/>
  <c r="M73" i="4"/>
  <c r="N73" i="4"/>
  <c r="J74" i="4"/>
  <c r="K74" i="4"/>
  <c r="L74" i="4"/>
  <c r="M74" i="4"/>
  <c r="N74" i="4"/>
  <c r="J75" i="4"/>
  <c r="K75" i="4"/>
  <c r="L75" i="4"/>
  <c r="M75" i="4"/>
  <c r="N75" i="4"/>
  <c r="J76" i="4"/>
  <c r="K76" i="4"/>
  <c r="L76" i="4"/>
  <c r="M76" i="4"/>
  <c r="N76" i="4"/>
  <c r="J77" i="4"/>
  <c r="K77" i="4"/>
  <c r="L77" i="4"/>
  <c r="M77" i="4"/>
  <c r="N77" i="4"/>
  <c r="J78" i="4"/>
  <c r="K78" i="4"/>
  <c r="L78" i="4"/>
  <c r="M78" i="4"/>
  <c r="N78" i="4"/>
  <c r="J79" i="4"/>
  <c r="K79" i="4"/>
  <c r="L79" i="4"/>
  <c r="M79" i="4"/>
  <c r="N79" i="4"/>
  <c r="J80" i="4"/>
  <c r="K80" i="4"/>
  <c r="L80" i="4"/>
  <c r="M80" i="4"/>
  <c r="N80" i="4"/>
  <c r="J81" i="4"/>
  <c r="K81" i="4"/>
  <c r="L81" i="4"/>
  <c r="M81" i="4"/>
  <c r="N81" i="4"/>
  <c r="J82" i="4"/>
  <c r="K82" i="4"/>
  <c r="L82" i="4"/>
  <c r="M82" i="4"/>
  <c r="N82" i="4"/>
  <c r="J83" i="4"/>
  <c r="K83" i="4"/>
  <c r="L83" i="4"/>
  <c r="M83" i="4"/>
  <c r="N83" i="4"/>
  <c r="J84" i="4"/>
  <c r="K84" i="4"/>
  <c r="L84" i="4"/>
  <c r="M84" i="4"/>
  <c r="N84" i="4"/>
  <c r="J85" i="4"/>
  <c r="K85" i="4"/>
  <c r="L85" i="4"/>
  <c r="M85" i="4"/>
  <c r="N85" i="4"/>
  <c r="J86" i="4"/>
  <c r="K86" i="4"/>
  <c r="L86" i="4"/>
  <c r="M86" i="4"/>
  <c r="N86" i="4"/>
  <c r="J87" i="4"/>
  <c r="K87" i="4"/>
  <c r="L87" i="4"/>
  <c r="M87" i="4"/>
  <c r="N87" i="4"/>
  <c r="J88" i="4"/>
  <c r="K88" i="4"/>
  <c r="L88" i="4"/>
  <c r="M88" i="4"/>
  <c r="N88" i="4"/>
  <c r="J89" i="4"/>
  <c r="K89" i="4"/>
  <c r="L89" i="4"/>
  <c r="M89" i="4"/>
  <c r="N89" i="4"/>
  <c r="J90" i="4"/>
  <c r="K90" i="4"/>
  <c r="L90" i="4"/>
  <c r="M90" i="4"/>
  <c r="N90" i="4"/>
  <c r="J91" i="4"/>
  <c r="K91" i="4"/>
  <c r="L91" i="4"/>
  <c r="M91" i="4"/>
  <c r="N91" i="4"/>
  <c r="J92" i="4"/>
  <c r="K92" i="4"/>
  <c r="L92" i="4"/>
  <c r="M92" i="4"/>
  <c r="N92" i="4"/>
  <c r="J93" i="4"/>
  <c r="K93" i="4"/>
  <c r="L93" i="4"/>
  <c r="M93" i="4"/>
  <c r="N93" i="4"/>
  <c r="J94" i="4"/>
  <c r="K94" i="4"/>
  <c r="L94" i="4"/>
  <c r="M94" i="4"/>
  <c r="N94" i="4"/>
  <c r="J95" i="4"/>
  <c r="K95" i="4"/>
  <c r="L95" i="4"/>
  <c r="M95" i="4"/>
  <c r="N95" i="4"/>
  <c r="J96" i="4"/>
  <c r="K96" i="4"/>
  <c r="L96" i="4"/>
  <c r="M96" i="4"/>
  <c r="N96" i="4"/>
  <c r="J97" i="4"/>
  <c r="K97" i="4"/>
  <c r="L97" i="4"/>
  <c r="M97" i="4"/>
  <c r="N97" i="4"/>
  <c r="J98" i="4"/>
  <c r="K98" i="4"/>
  <c r="L98" i="4"/>
  <c r="M98" i="4"/>
  <c r="N98" i="4"/>
  <c r="J99" i="4"/>
  <c r="K99" i="4"/>
  <c r="L99" i="4"/>
  <c r="M99" i="4"/>
  <c r="N99" i="4"/>
  <c r="J100" i="4"/>
  <c r="K100" i="4"/>
  <c r="L100" i="4"/>
  <c r="M100" i="4"/>
  <c r="N100" i="4"/>
  <c r="J101" i="4"/>
  <c r="K101" i="4"/>
  <c r="L101" i="4"/>
  <c r="M101" i="4"/>
  <c r="N101" i="4"/>
  <c r="J102" i="4"/>
  <c r="K102" i="4"/>
  <c r="L102" i="4"/>
  <c r="M102" i="4"/>
  <c r="N102" i="4"/>
  <c r="J103" i="4"/>
  <c r="K103" i="4"/>
  <c r="L103" i="4"/>
  <c r="M103" i="4"/>
  <c r="N103" i="4"/>
  <c r="J104" i="4"/>
  <c r="K104" i="4"/>
  <c r="L104" i="4"/>
  <c r="M104" i="4"/>
  <c r="N104" i="4"/>
  <c r="J105" i="4"/>
  <c r="K105" i="4"/>
  <c r="L105" i="4"/>
  <c r="M105" i="4"/>
  <c r="N105" i="4"/>
  <c r="J106" i="4"/>
  <c r="K106" i="4"/>
  <c r="L106" i="4"/>
  <c r="M106" i="4"/>
  <c r="N106" i="4"/>
  <c r="J107" i="4"/>
  <c r="K107" i="4"/>
  <c r="L107" i="4"/>
  <c r="M107" i="4"/>
  <c r="N107" i="4"/>
  <c r="J108" i="4"/>
  <c r="K108" i="4"/>
  <c r="L108" i="4"/>
  <c r="M108" i="4"/>
  <c r="N108" i="4"/>
  <c r="J109" i="4"/>
  <c r="K109" i="4"/>
  <c r="L109" i="4"/>
  <c r="M109" i="4"/>
  <c r="N109" i="4"/>
  <c r="J110" i="4"/>
  <c r="K110" i="4"/>
  <c r="L110" i="4"/>
  <c r="M110" i="4"/>
  <c r="N110" i="4"/>
  <c r="J111" i="4"/>
  <c r="K111" i="4"/>
  <c r="L111" i="4"/>
  <c r="M111" i="4"/>
  <c r="N111" i="4"/>
  <c r="J112" i="4"/>
  <c r="K112" i="4"/>
  <c r="L112" i="4"/>
  <c r="M112" i="4"/>
  <c r="N112" i="4"/>
  <c r="J113" i="4"/>
  <c r="K113" i="4"/>
  <c r="L113" i="4"/>
  <c r="M113" i="4"/>
  <c r="N113" i="4"/>
  <c r="J114" i="4"/>
  <c r="K114" i="4"/>
  <c r="L114" i="4"/>
  <c r="M114" i="4"/>
  <c r="N114" i="4"/>
  <c r="J115" i="4"/>
  <c r="K115" i="4"/>
  <c r="L115" i="4"/>
  <c r="M115" i="4"/>
  <c r="N115" i="4"/>
  <c r="J116" i="4"/>
  <c r="K116" i="4"/>
  <c r="L116" i="4"/>
  <c r="M116" i="4"/>
  <c r="N116" i="4"/>
  <c r="J117" i="4"/>
  <c r="K117" i="4"/>
  <c r="L117" i="4"/>
  <c r="M117" i="4"/>
  <c r="N117" i="4"/>
  <c r="J118" i="4"/>
  <c r="K118" i="4"/>
  <c r="L118" i="4"/>
  <c r="M118" i="4"/>
  <c r="N118" i="4"/>
  <c r="J119" i="4"/>
  <c r="K119" i="4"/>
  <c r="L119" i="4"/>
  <c r="M119" i="4"/>
  <c r="N119" i="4"/>
  <c r="J120" i="4"/>
  <c r="K120" i="4"/>
  <c r="L120" i="4"/>
  <c r="M120" i="4"/>
  <c r="N120" i="4"/>
  <c r="J121" i="4"/>
  <c r="K121" i="4"/>
  <c r="L121" i="4"/>
  <c r="M121" i="4"/>
  <c r="N121" i="4"/>
  <c r="J122" i="4"/>
  <c r="K122" i="4"/>
  <c r="L122" i="4"/>
  <c r="M122" i="4"/>
  <c r="N122" i="4"/>
  <c r="J123" i="4"/>
  <c r="K123" i="4"/>
  <c r="L123" i="4"/>
  <c r="M123" i="4"/>
  <c r="N123" i="4"/>
  <c r="J124" i="4"/>
  <c r="K124" i="4"/>
  <c r="L124" i="4"/>
  <c r="M124" i="4"/>
  <c r="N124" i="4"/>
  <c r="J125" i="4"/>
  <c r="K125" i="4"/>
  <c r="L125" i="4"/>
  <c r="M125" i="4"/>
  <c r="N125" i="4"/>
  <c r="J126" i="4"/>
  <c r="K126" i="4"/>
  <c r="L126" i="4"/>
  <c r="M126" i="4"/>
  <c r="N126" i="4"/>
  <c r="J127" i="4"/>
  <c r="K127" i="4"/>
  <c r="L127" i="4"/>
  <c r="M127" i="4"/>
  <c r="N127" i="4"/>
  <c r="J128" i="4"/>
  <c r="K128" i="4"/>
  <c r="L128" i="4"/>
  <c r="M128" i="4"/>
  <c r="N128" i="4"/>
  <c r="J129" i="4"/>
  <c r="K129" i="4"/>
  <c r="L129" i="4"/>
  <c r="M129" i="4"/>
  <c r="N129" i="4"/>
  <c r="J130" i="4"/>
  <c r="K130" i="4"/>
  <c r="L130" i="4"/>
  <c r="M130" i="4"/>
  <c r="N130" i="4"/>
  <c r="J131" i="4"/>
  <c r="K131" i="4"/>
  <c r="L131" i="4"/>
  <c r="M131" i="4"/>
  <c r="N131" i="4"/>
  <c r="J132" i="4"/>
  <c r="K132" i="4"/>
  <c r="L132" i="4"/>
  <c r="M132" i="4"/>
  <c r="N132" i="4"/>
  <c r="J133" i="4"/>
  <c r="K133" i="4"/>
  <c r="L133" i="4"/>
  <c r="M133" i="4"/>
  <c r="N133" i="4"/>
  <c r="J134" i="4"/>
  <c r="K134" i="4"/>
  <c r="L134" i="4"/>
  <c r="M134" i="4"/>
  <c r="N134" i="4"/>
  <c r="J135" i="4"/>
  <c r="K135" i="4"/>
  <c r="L135" i="4"/>
  <c r="M135" i="4"/>
  <c r="N135" i="4"/>
  <c r="J136" i="4"/>
  <c r="K136" i="4"/>
  <c r="L136" i="4"/>
  <c r="M136" i="4"/>
  <c r="N136" i="4"/>
  <c r="J137" i="4"/>
  <c r="K137" i="4"/>
  <c r="L137" i="4"/>
  <c r="M137" i="4"/>
  <c r="N137" i="4"/>
  <c r="J138" i="4"/>
  <c r="K138" i="4"/>
  <c r="L138" i="4"/>
  <c r="M138" i="4"/>
  <c r="N138" i="4"/>
  <c r="J139" i="4"/>
  <c r="K139" i="4"/>
  <c r="L139" i="4"/>
  <c r="M139" i="4"/>
  <c r="N139" i="4"/>
  <c r="J140" i="4"/>
  <c r="K140" i="4"/>
  <c r="L140" i="4"/>
  <c r="M140" i="4"/>
  <c r="N140" i="4"/>
  <c r="J141" i="4"/>
  <c r="K141" i="4"/>
  <c r="L141" i="4"/>
  <c r="M141" i="4"/>
  <c r="N141" i="4"/>
  <c r="J142" i="4"/>
  <c r="K142" i="4"/>
  <c r="L142" i="4"/>
  <c r="M142" i="4"/>
  <c r="N142" i="4"/>
  <c r="J143" i="4"/>
  <c r="K143" i="4"/>
  <c r="L143" i="4"/>
  <c r="M143" i="4"/>
  <c r="N143" i="4"/>
  <c r="J144" i="4"/>
  <c r="K144" i="4"/>
  <c r="L144" i="4"/>
  <c r="M144" i="4"/>
  <c r="N144" i="4"/>
  <c r="J145" i="4"/>
  <c r="K145" i="4"/>
  <c r="L145" i="4"/>
  <c r="M145" i="4"/>
  <c r="N145" i="4"/>
  <c r="J146" i="4"/>
  <c r="K146" i="4"/>
  <c r="L146" i="4"/>
  <c r="M146" i="4"/>
  <c r="N146" i="4"/>
  <c r="J147" i="4"/>
  <c r="K147" i="4"/>
  <c r="L147" i="4"/>
  <c r="M147" i="4"/>
  <c r="N147" i="4"/>
  <c r="J148" i="4"/>
  <c r="K148" i="4"/>
  <c r="L148" i="4"/>
  <c r="M148" i="4"/>
  <c r="N148" i="4"/>
  <c r="J149" i="4"/>
  <c r="K149" i="4"/>
  <c r="L149" i="4"/>
  <c r="M149" i="4"/>
  <c r="N149" i="4"/>
  <c r="J150" i="4"/>
  <c r="K150" i="4"/>
  <c r="L150" i="4"/>
  <c r="M150" i="4"/>
  <c r="N150" i="4"/>
  <c r="J151" i="4"/>
  <c r="K151" i="4"/>
  <c r="L151" i="4"/>
  <c r="M151" i="4"/>
  <c r="N151" i="4"/>
  <c r="J152" i="4"/>
  <c r="K152" i="4"/>
  <c r="L152" i="4"/>
  <c r="M152" i="4"/>
  <c r="N152" i="4"/>
  <c r="J153" i="4"/>
  <c r="K153" i="4"/>
  <c r="L153" i="4"/>
  <c r="M153" i="4"/>
  <c r="N153" i="4"/>
  <c r="J154" i="4"/>
  <c r="K154" i="4"/>
  <c r="L154" i="4"/>
  <c r="M154" i="4"/>
  <c r="N154" i="4"/>
  <c r="J155" i="4"/>
  <c r="K155" i="4"/>
  <c r="L155" i="4"/>
  <c r="M155" i="4"/>
  <c r="N155" i="4"/>
  <c r="J156" i="4"/>
  <c r="K156" i="4"/>
  <c r="L156" i="4"/>
  <c r="M156" i="4"/>
  <c r="N156" i="4"/>
  <c r="J157" i="4"/>
  <c r="K157" i="4"/>
  <c r="L157" i="4"/>
  <c r="M157" i="4"/>
  <c r="N157" i="4"/>
  <c r="J158" i="4"/>
  <c r="K158" i="4"/>
  <c r="L158" i="4"/>
  <c r="M158" i="4"/>
  <c r="N158" i="4"/>
  <c r="J159" i="4"/>
  <c r="K159" i="4"/>
  <c r="L159" i="4"/>
  <c r="M159" i="4"/>
  <c r="N159" i="4"/>
  <c r="J160" i="4"/>
  <c r="K160" i="4"/>
  <c r="L160" i="4"/>
  <c r="M160" i="4"/>
  <c r="N160" i="4"/>
  <c r="J161" i="4"/>
  <c r="K161" i="4"/>
  <c r="L161" i="4"/>
  <c r="M161" i="4"/>
  <c r="N161" i="4"/>
  <c r="J162" i="4"/>
  <c r="K162" i="4"/>
  <c r="L162" i="4"/>
  <c r="M162" i="4"/>
  <c r="N162" i="4"/>
  <c r="J163" i="4"/>
  <c r="K163" i="4"/>
  <c r="L163" i="4"/>
  <c r="M163" i="4"/>
  <c r="N163" i="4"/>
  <c r="J164" i="4"/>
  <c r="K164" i="4"/>
  <c r="L164" i="4"/>
  <c r="M164" i="4"/>
  <c r="N164" i="4"/>
  <c r="J165" i="4"/>
  <c r="K165" i="4"/>
  <c r="L165" i="4"/>
  <c r="M165" i="4"/>
  <c r="N165" i="4"/>
  <c r="J166" i="4"/>
  <c r="K166" i="4"/>
  <c r="L166" i="4"/>
  <c r="M166" i="4"/>
  <c r="N166" i="4"/>
  <c r="J167" i="4"/>
  <c r="K167" i="4"/>
  <c r="L167" i="4"/>
  <c r="M167" i="4"/>
  <c r="N167" i="4"/>
  <c r="J168" i="4"/>
  <c r="K168" i="4"/>
  <c r="L168" i="4"/>
  <c r="M168" i="4"/>
  <c r="N168" i="4"/>
  <c r="J169" i="4"/>
  <c r="K169" i="4"/>
  <c r="L169" i="4"/>
  <c r="M169" i="4"/>
  <c r="N169" i="4"/>
  <c r="J170" i="4"/>
  <c r="K170" i="4"/>
  <c r="L170" i="4"/>
  <c r="M170" i="4"/>
  <c r="N170" i="4"/>
  <c r="J171" i="4"/>
  <c r="K171" i="4"/>
  <c r="L171" i="4"/>
  <c r="M171" i="4"/>
  <c r="N171" i="4"/>
  <c r="J172" i="4"/>
  <c r="K172" i="4"/>
  <c r="L172" i="4"/>
  <c r="M172" i="4"/>
  <c r="N172" i="4"/>
  <c r="J173" i="4"/>
  <c r="K173" i="4"/>
  <c r="L173" i="4"/>
  <c r="M173" i="4"/>
  <c r="N173" i="4"/>
  <c r="J174" i="4"/>
  <c r="K174" i="4"/>
  <c r="L174" i="4"/>
  <c r="M174" i="4"/>
  <c r="N174" i="4"/>
  <c r="J175" i="4"/>
  <c r="K175" i="4"/>
  <c r="L175" i="4"/>
  <c r="M175" i="4"/>
  <c r="N175" i="4"/>
  <c r="J176" i="4"/>
  <c r="K176" i="4"/>
  <c r="L176" i="4"/>
  <c r="M176" i="4"/>
  <c r="N176" i="4"/>
  <c r="J177" i="4"/>
  <c r="K177" i="4"/>
  <c r="L177" i="4"/>
  <c r="M177" i="4"/>
  <c r="N177" i="4"/>
  <c r="J178" i="4"/>
  <c r="K178" i="4"/>
  <c r="L178" i="4"/>
  <c r="M178" i="4"/>
  <c r="N178" i="4"/>
  <c r="J179" i="4"/>
  <c r="K179" i="4"/>
  <c r="L179" i="4"/>
  <c r="M179" i="4"/>
  <c r="N179" i="4"/>
  <c r="J180" i="4"/>
  <c r="K180" i="4"/>
  <c r="L180" i="4"/>
  <c r="M180" i="4"/>
  <c r="N180" i="4"/>
  <c r="J181" i="4"/>
  <c r="K181" i="4"/>
  <c r="L181" i="4"/>
  <c r="M181" i="4"/>
  <c r="N181" i="4"/>
  <c r="J182" i="4"/>
  <c r="K182" i="4"/>
  <c r="L182" i="4"/>
  <c r="M182" i="4"/>
  <c r="N182" i="4"/>
  <c r="J183" i="4"/>
  <c r="K183" i="4"/>
  <c r="L183" i="4"/>
  <c r="M183" i="4"/>
  <c r="N183" i="4"/>
  <c r="J184" i="4"/>
  <c r="K184" i="4"/>
  <c r="L184" i="4"/>
  <c r="M184" i="4"/>
  <c r="N184" i="4"/>
  <c r="J185" i="4"/>
  <c r="K185" i="4"/>
  <c r="L185" i="4"/>
  <c r="M185" i="4"/>
  <c r="N185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J3" i="2"/>
  <c r="K3" i="2"/>
  <c r="L3" i="2"/>
  <c r="M3" i="2"/>
  <c r="O3" i="2"/>
  <c r="P3" i="2"/>
  <c r="Q3" i="2"/>
  <c r="R3" i="2"/>
  <c r="S3" i="2"/>
  <c r="T3" i="2"/>
  <c r="U3" i="2"/>
  <c r="V3" i="2"/>
  <c r="W3" i="2"/>
  <c r="X3" i="2"/>
  <c r="J4" i="2"/>
  <c r="K4" i="2"/>
  <c r="L4" i="2"/>
  <c r="M4" i="2"/>
  <c r="O4" i="2"/>
  <c r="P4" i="2"/>
  <c r="Q4" i="2"/>
  <c r="R4" i="2"/>
  <c r="S4" i="2"/>
  <c r="T4" i="2"/>
  <c r="U4" i="2"/>
  <c r="V4" i="2"/>
  <c r="W4" i="2"/>
  <c r="X4" i="2"/>
  <c r="J5" i="2"/>
  <c r="K5" i="2"/>
  <c r="L5" i="2"/>
  <c r="M5" i="2"/>
  <c r="O5" i="2"/>
  <c r="P5" i="2"/>
  <c r="Q5" i="2"/>
  <c r="R5" i="2"/>
  <c r="S5" i="2"/>
  <c r="T5" i="2"/>
  <c r="U5" i="2"/>
  <c r="V5" i="2"/>
  <c r="W5" i="2"/>
  <c r="X5" i="2"/>
  <c r="J6" i="2"/>
  <c r="K6" i="2"/>
  <c r="L6" i="2"/>
  <c r="M6" i="2"/>
  <c r="O6" i="2"/>
  <c r="P6" i="2"/>
  <c r="Q6" i="2"/>
  <c r="R6" i="2"/>
  <c r="S6" i="2"/>
  <c r="T6" i="2"/>
  <c r="U6" i="2"/>
  <c r="V6" i="2"/>
  <c r="W6" i="2"/>
  <c r="X6" i="2"/>
  <c r="J7" i="2"/>
  <c r="K7" i="2"/>
  <c r="L7" i="2"/>
  <c r="M7" i="2"/>
  <c r="O7" i="2"/>
  <c r="P7" i="2"/>
  <c r="Q7" i="2"/>
  <c r="R7" i="2"/>
  <c r="S7" i="2"/>
  <c r="T7" i="2"/>
  <c r="U7" i="2"/>
  <c r="V7" i="2"/>
  <c r="W7" i="2"/>
  <c r="X7" i="2"/>
  <c r="J8" i="2"/>
  <c r="K8" i="2"/>
  <c r="L8" i="2"/>
  <c r="M8" i="2"/>
  <c r="O8" i="2"/>
  <c r="P8" i="2"/>
  <c r="Q8" i="2"/>
  <c r="R8" i="2"/>
  <c r="S8" i="2"/>
  <c r="T8" i="2"/>
  <c r="U8" i="2"/>
  <c r="V8" i="2"/>
  <c r="W8" i="2"/>
  <c r="X8" i="2"/>
  <c r="J9" i="2"/>
  <c r="K9" i="2"/>
  <c r="L9" i="2"/>
  <c r="M9" i="2"/>
  <c r="O9" i="2"/>
  <c r="P9" i="2"/>
  <c r="Q9" i="2"/>
  <c r="R9" i="2"/>
  <c r="S9" i="2"/>
  <c r="T9" i="2"/>
  <c r="U9" i="2"/>
  <c r="V9" i="2"/>
  <c r="W9" i="2"/>
  <c r="X9" i="2"/>
  <c r="J10" i="2"/>
  <c r="K10" i="2"/>
  <c r="L10" i="2"/>
  <c r="M10" i="2"/>
  <c r="O10" i="2"/>
  <c r="P10" i="2"/>
  <c r="Q10" i="2"/>
  <c r="R10" i="2"/>
  <c r="S10" i="2"/>
  <c r="T10" i="2"/>
  <c r="U10" i="2"/>
  <c r="V10" i="2"/>
  <c r="W10" i="2"/>
  <c r="X10" i="2"/>
  <c r="J11" i="2"/>
  <c r="K11" i="2"/>
  <c r="L11" i="2"/>
  <c r="M11" i="2"/>
  <c r="O11" i="2"/>
  <c r="P11" i="2"/>
  <c r="Q11" i="2"/>
  <c r="R11" i="2"/>
  <c r="S11" i="2"/>
  <c r="T11" i="2"/>
  <c r="U11" i="2"/>
  <c r="V11" i="2"/>
  <c r="W11" i="2"/>
  <c r="X11" i="2"/>
  <c r="J12" i="2"/>
  <c r="K12" i="2"/>
  <c r="L12" i="2"/>
  <c r="M12" i="2"/>
  <c r="O12" i="2"/>
  <c r="P12" i="2"/>
  <c r="Q12" i="2"/>
  <c r="R12" i="2"/>
  <c r="S12" i="2"/>
  <c r="T12" i="2"/>
  <c r="U12" i="2"/>
  <c r="V12" i="2"/>
  <c r="W12" i="2"/>
  <c r="X12" i="2"/>
  <c r="J13" i="2"/>
  <c r="K13" i="2"/>
  <c r="L13" i="2"/>
  <c r="M13" i="2"/>
  <c r="O13" i="2"/>
  <c r="P13" i="2"/>
  <c r="Q13" i="2"/>
  <c r="R13" i="2"/>
  <c r="S13" i="2"/>
  <c r="T13" i="2"/>
  <c r="U13" i="2"/>
  <c r="V13" i="2"/>
  <c r="W13" i="2"/>
  <c r="X13" i="2"/>
  <c r="J14" i="2"/>
  <c r="K14" i="2"/>
  <c r="L14" i="2"/>
  <c r="M14" i="2"/>
  <c r="O14" i="2"/>
  <c r="P14" i="2"/>
  <c r="Q14" i="2"/>
  <c r="R14" i="2"/>
  <c r="S14" i="2"/>
  <c r="T14" i="2"/>
  <c r="U14" i="2"/>
  <c r="V14" i="2"/>
  <c r="W14" i="2"/>
  <c r="X14" i="2"/>
  <c r="J15" i="2"/>
  <c r="K15" i="2"/>
  <c r="L15" i="2"/>
  <c r="M15" i="2"/>
  <c r="O15" i="2"/>
  <c r="P15" i="2"/>
  <c r="Q15" i="2"/>
  <c r="R15" i="2"/>
  <c r="S15" i="2"/>
  <c r="T15" i="2"/>
  <c r="U15" i="2"/>
  <c r="V15" i="2"/>
  <c r="W15" i="2"/>
  <c r="X15" i="2"/>
  <c r="J16" i="2"/>
  <c r="K16" i="2"/>
  <c r="L16" i="2"/>
  <c r="M16" i="2"/>
  <c r="O16" i="2"/>
  <c r="P16" i="2"/>
  <c r="Q16" i="2"/>
  <c r="R16" i="2"/>
  <c r="S16" i="2"/>
  <c r="T16" i="2"/>
  <c r="U16" i="2"/>
  <c r="V16" i="2"/>
  <c r="W16" i="2"/>
  <c r="X16" i="2"/>
  <c r="J17" i="2"/>
  <c r="K17" i="2"/>
  <c r="L17" i="2"/>
  <c r="M17" i="2"/>
  <c r="O17" i="2"/>
  <c r="P17" i="2"/>
  <c r="Q17" i="2"/>
  <c r="R17" i="2"/>
  <c r="S17" i="2"/>
  <c r="T17" i="2"/>
  <c r="U17" i="2"/>
  <c r="V17" i="2"/>
  <c r="W17" i="2"/>
  <c r="X17" i="2"/>
  <c r="J18" i="2"/>
  <c r="K18" i="2"/>
  <c r="L18" i="2"/>
  <c r="M18" i="2"/>
  <c r="O18" i="2"/>
  <c r="P18" i="2"/>
  <c r="Q18" i="2"/>
  <c r="R18" i="2"/>
  <c r="S18" i="2"/>
  <c r="T18" i="2"/>
  <c r="U18" i="2"/>
  <c r="V18" i="2"/>
  <c r="W18" i="2"/>
  <c r="X18" i="2"/>
  <c r="J19" i="2"/>
  <c r="K19" i="2"/>
  <c r="L19" i="2"/>
  <c r="M19" i="2"/>
  <c r="O19" i="2"/>
  <c r="P19" i="2"/>
  <c r="Q19" i="2"/>
  <c r="R19" i="2"/>
  <c r="S19" i="2"/>
  <c r="T19" i="2"/>
  <c r="U19" i="2"/>
  <c r="V19" i="2"/>
  <c r="W19" i="2"/>
  <c r="X19" i="2"/>
  <c r="J20" i="2"/>
  <c r="K20" i="2"/>
  <c r="L20" i="2"/>
  <c r="M20" i="2"/>
  <c r="O20" i="2"/>
  <c r="P20" i="2"/>
  <c r="Q20" i="2"/>
  <c r="R20" i="2"/>
  <c r="S20" i="2"/>
  <c r="T20" i="2"/>
  <c r="U20" i="2"/>
  <c r="V20" i="2"/>
  <c r="W20" i="2"/>
  <c r="X20" i="2"/>
  <c r="J21" i="2"/>
  <c r="K21" i="2"/>
  <c r="L21" i="2"/>
  <c r="M21" i="2"/>
  <c r="O21" i="2"/>
  <c r="P21" i="2"/>
  <c r="Q21" i="2"/>
  <c r="R21" i="2"/>
  <c r="S21" i="2"/>
  <c r="T21" i="2"/>
  <c r="U21" i="2"/>
  <c r="V21" i="2"/>
  <c r="W21" i="2"/>
  <c r="X21" i="2"/>
  <c r="J22" i="2"/>
  <c r="K22" i="2"/>
  <c r="L22" i="2"/>
  <c r="M22" i="2"/>
  <c r="O22" i="2"/>
  <c r="P22" i="2"/>
  <c r="Q22" i="2"/>
  <c r="R22" i="2"/>
  <c r="S22" i="2"/>
  <c r="T22" i="2"/>
  <c r="U22" i="2"/>
  <c r="V22" i="2"/>
  <c r="W22" i="2"/>
  <c r="X22" i="2"/>
  <c r="J23" i="2"/>
  <c r="K23" i="2"/>
  <c r="L23" i="2"/>
  <c r="M23" i="2"/>
  <c r="O23" i="2"/>
  <c r="P23" i="2"/>
  <c r="Q23" i="2"/>
  <c r="R23" i="2"/>
  <c r="S23" i="2"/>
  <c r="T23" i="2"/>
  <c r="U23" i="2"/>
  <c r="V23" i="2"/>
  <c r="W23" i="2"/>
  <c r="X23" i="2"/>
  <c r="J24" i="2"/>
  <c r="K24" i="2"/>
  <c r="L24" i="2"/>
  <c r="M24" i="2"/>
  <c r="O24" i="2"/>
  <c r="P24" i="2"/>
  <c r="Q24" i="2"/>
  <c r="R24" i="2"/>
  <c r="S24" i="2"/>
  <c r="T24" i="2"/>
  <c r="U24" i="2"/>
  <c r="V24" i="2"/>
  <c r="W24" i="2"/>
  <c r="X24" i="2"/>
  <c r="J25" i="2"/>
  <c r="K25" i="2"/>
  <c r="L25" i="2"/>
  <c r="M25" i="2"/>
  <c r="O25" i="2"/>
  <c r="P25" i="2"/>
  <c r="Q25" i="2"/>
  <c r="R25" i="2"/>
  <c r="S25" i="2"/>
  <c r="T25" i="2"/>
  <c r="U25" i="2"/>
  <c r="V25" i="2"/>
  <c r="W25" i="2"/>
  <c r="X25" i="2"/>
  <c r="J26" i="2"/>
  <c r="K26" i="2"/>
  <c r="L26" i="2"/>
  <c r="M26" i="2"/>
  <c r="O26" i="2"/>
  <c r="P26" i="2"/>
  <c r="Q26" i="2"/>
  <c r="R26" i="2"/>
  <c r="S26" i="2"/>
  <c r="T26" i="2"/>
  <c r="U26" i="2"/>
  <c r="V26" i="2"/>
  <c r="W26" i="2"/>
  <c r="X26" i="2"/>
  <c r="J27" i="2"/>
  <c r="K27" i="2"/>
  <c r="L27" i="2"/>
  <c r="M27" i="2"/>
  <c r="O27" i="2"/>
  <c r="P27" i="2"/>
  <c r="Q27" i="2"/>
  <c r="R27" i="2"/>
  <c r="S27" i="2"/>
  <c r="T27" i="2"/>
  <c r="U27" i="2"/>
  <c r="V27" i="2"/>
  <c r="W27" i="2"/>
  <c r="X27" i="2"/>
  <c r="J28" i="2"/>
  <c r="K28" i="2"/>
  <c r="L28" i="2"/>
  <c r="M28" i="2"/>
  <c r="O28" i="2"/>
  <c r="P28" i="2"/>
  <c r="Q28" i="2"/>
  <c r="R28" i="2"/>
  <c r="S28" i="2"/>
  <c r="T28" i="2"/>
  <c r="U28" i="2"/>
  <c r="V28" i="2"/>
  <c r="W28" i="2"/>
  <c r="X28" i="2"/>
  <c r="J29" i="2"/>
  <c r="K29" i="2"/>
  <c r="L29" i="2"/>
  <c r="M29" i="2"/>
  <c r="O29" i="2"/>
  <c r="P29" i="2"/>
  <c r="Q29" i="2"/>
  <c r="R29" i="2"/>
  <c r="S29" i="2"/>
  <c r="T29" i="2"/>
  <c r="U29" i="2"/>
  <c r="V29" i="2"/>
  <c r="W29" i="2"/>
  <c r="X29" i="2"/>
  <c r="J30" i="2"/>
  <c r="K30" i="2"/>
  <c r="L30" i="2"/>
  <c r="M30" i="2"/>
  <c r="O30" i="2"/>
  <c r="P30" i="2"/>
  <c r="Q30" i="2"/>
  <c r="R30" i="2"/>
  <c r="S30" i="2"/>
  <c r="T30" i="2"/>
  <c r="U30" i="2"/>
  <c r="V30" i="2"/>
  <c r="W30" i="2"/>
  <c r="X30" i="2"/>
  <c r="J31" i="2"/>
  <c r="K31" i="2"/>
  <c r="L31" i="2"/>
  <c r="M31" i="2"/>
  <c r="O31" i="2"/>
  <c r="P31" i="2"/>
  <c r="Q31" i="2"/>
  <c r="R31" i="2"/>
  <c r="S31" i="2"/>
  <c r="T31" i="2"/>
  <c r="U31" i="2"/>
  <c r="V31" i="2"/>
  <c r="W31" i="2"/>
  <c r="X31" i="2"/>
  <c r="J32" i="2"/>
  <c r="K32" i="2"/>
  <c r="L32" i="2"/>
  <c r="M32" i="2"/>
  <c r="O32" i="2"/>
  <c r="P32" i="2"/>
  <c r="Q32" i="2"/>
  <c r="R32" i="2"/>
  <c r="S32" i="2"/>
  <c r="T32" i="2"/>
  <c r="U32" i="2"/>
  <c r="V32" i="2"/>
  <c r="W32" i="2"/>
  <c r="X32" i="2"/>
  <c r="J33" i="2"/>
  <c r="K33" i="2"/>
  <c r="L33" i="2"/>
  <c r="M33" i="2"/>
  <c r="O33" i="2"/>
  <c r="P33" i="2"/>
  <c r="Q33" i="2"/>
  <c r="R33" i="2"/>
  <c r="S33" i="2"/>
  <c r="T33" i="2"/>
  <c r="U33" i="2"/>
  <c r="V33" i="2"/>
  <c r="W33" i="2"/>
  <c r="X33" i="2"/>
  <c r="J34" i="2"/>
  <c r="K34" i="2"/>
  <c r="L34" i="2"/>
  <c r="M34" i="2"/>
  <c r="O34" i="2"/>
  <c r="P34" i="2"/>
  <c r="Q34" i="2"/>
  <c r="R34" i="2"/>
  <c r="S34" i="2"/>
  <c r="T34" i="2"/>
  <c r="U34" i="2"/>
  <c r="V34" i="2"/>
  <c r="W34" i="2"/>
  <c r="X34" i="2"/>
  <c r="J35" i="2"/>
  <c r="K35" i="2"/>
  <c r="L35" i="2"/>
  <c r="M35" i="2"/>
  <c r="O35" i="2"/>
  <c r="P35" i="2"/>
  <c r="Q35" i="2"/>
  <c r="R35" i="2"/>
  <c r="S35" i="2"/>
  <c r="T35" i="2"/>
  <c r="U35" i="2"/>
  <c r="V35" i="2"/>
  <c r="W35" i="2"/>
  <c r="X35" i="2"/>
  <c r="J36" i="2"/>
  <c r="K36" i="2"/>
  <c r="L36" i="2"/>
  <c r="M36" i="2"/>
  <c r="O36" i="2"/>
  <c r="P36" i="2"/>
  <c r="Q36" i="2"/>
  <c r="R36" i="2"/>
  <c r="S36" i="2"/>
  <c r="T36" i="2"/>
  <c r="U36" i="2"/>
  <c r="V36" i="2"/>
  <c r="W36" i="2"/>
  <c r="X36" i="2"/>
  <c r="J37" i="2"/>
  <c r="K37" i="2"/>
  <c r="L37" i="2"/>
  <c r="M37" i="2"/>
  <c r="O37" i="2"/>
  <c r="P37" i="2"/>
  <c r="Q37" i="2"/>
  <c r="R37" i="2"/>
  <c r="S37" i="2"/>
  <c r="T37" i="2"/>
  <c r="U37" i="2"/>
  <c r="V37" i="2"/>
  <c r="W37" i="2"/>
  <c r="X37" i="2"/>
  <c r="J38" i="2"/>
  <c r="K38" i="2"/>
  <c r="L38" i="2"/>
  <c r="M38" i="2"/>
  <c r="O38" i="2"/>
  <c r="P38" i="2"/>
  <c r="Q38" i="2"/>
  <c r="R38" i="2"/>
  <c r="S38" i="2"/>
  <c r="T38" i="2"/>
  <c r="U38" i="2"/>
  <c r="V38" i="2"/>
  <c r="W38" i="2"/>
  <c r="X38" i="2"/>
  <c r="J39" i="2"/>
  <c r="K39" i="2"/>
  <c r="L39" i="2"/>
  <c r="M39" i="2"/>
  <c r="O39" i="2"/>
  <c r="P39" i="2"/>
  <c r="Q39" i="2"/>
  <c r="R39" i="2"/>
  <c r="S39" i="2"/>
  <c r="T39" i="2"/>
  <c r="U39" i="2"/>
  <c r="V39" i="2"/>
  <c r="W39" i="2"/>
  <c r="X39" i="2"/>
  <c r="J40" i="2"/>
  <c r="K40" i="2"/>
  <c r="L40" i="2"/>
  <c r="M40" i="2"/>
  <c r="O40" i="2"/>
  <c r="P40" i="2"/>
  <c r="Q40" i="2"/>
  <c r="R40" i="2"/>
  <c r="S40" i="2"/>
  <c r="T40" i="2"/>
  <c r="U40" i="2"/>
  <c r="V40" i="2"/>
  <c r="W40" i="2"/>
  <c r="X40" i="2"/>
  <c r="J41" i="2"/>
  <c r="K41" i="2"/>
  <c r="L41" i="2"/>
  <c r="M41" i="2"/>
  <c r="O41" i="2"/>
  <c r="P41" i="2"/>
  <c r="Q41" i="2"/>
  <c r="R41" i="2"/>
  <c r="S41" i="2"/>
  <c r="T41" i="2"/>
  <c r="U41" i="2"/>
  <c r="V41" i="2"/>
  <c r="W41" i="2"/>
  <c r="X41" i="2"/>
  <c r="J42" i="2"/>
  <c r="K42" i="2"/>
  <c r="L42" i="2"/>
  <c r="M42" i="2"/>
  <c r="O42" i="2"/>
  <c r="P42" i="2"/>
  <c r="Q42" i="2"/>
  <c r="R42" i="2"/>
  <c r="S42" i="2"/>
  <c r="T42" i="2"/>
  <c r="U42" i="2"/>
  <c r="V42" i="2"/>
  <c r="W42" i="2"/>
  <c r="X42" i="2"/>
  <c r="J43" i="2"/>
  <c r="K43" i="2"/>
  <c r="L43" i="2"/>
  <c r="M43" i="2"/>
  <c r="O43" i="2"/>
  <c r="P43" i="2"/>
  <c r="Q43" i="2"/>
  <c r="R43" i="2"/>
  <c r="S43" i="2"/>
  <c r="T43" i="2"/>
  <c r="U43" i="2"/>
  <c r="V43" i="2"/>
  <c r="W43" i="2"/>
  <c r="X43" i="2"/>
  <c r="J44" i="2"/>
  <c r="K44" i="2"/>
  <c r="L44" i="2"/>
  <c r="M44" i="2"/>
  <c r="O44" i="2"/>
  <c r="P44" i="2"/>
  <c r="Q44" i="2"/>
  <c r="R44" i="2"/>
  <c r="S44" i="2"/>
  <c r="T44" i="2"/>
  <c r="U44" i="2"/>
  <c r="V44" i="2"/>
  <c r="W44" i="2"/>
  <c r="X44" i="2"/>
  <c r="J45" i="2"/>
  <c r="K45" i="2"/>
  <c r="L45" i="2"/>
  <c r="M45" i="2"/>
  <c r="O45" i="2"/>
  <c r="P45" i="2"/>
  <c r="Q45" i="2"/>
  <c r="R45" i="2"/>
  <c r="S45" i="2"/>
  <c r="T45" i="2"/>
  <c r="U45" i="2"/>
  <c r="V45" i="2"/>
  <c r="W45" i="2"/>
  <c r="X45" i="2"/>
  <c r="J46" i="2"/>
  <c r="K46" i="2"/>
  <c r="L46" i="2"/>
  <c r="M46" i="2"/>
  <c r="O46" i="2"/>
  <c r="P46" i="2"/>
  <c r="Q46" i="2"/>
  <c r="R46" i="2"/>
  <c r="S46" i="2"/>
  <c r="T46" i="2"/>
  <c r="U46" i="2"/>
  <c r="V46" i="2"/>
  <c r="W46" i="2"/>
  <c r="X46" i="2"/>
  <c r="J47" i="2"/>
  <c r="K47" i="2"/>
  <c r="L47" i="2"/>
  <c r="M47" i="2"/>
  <c r="O47" i="2"/>
  <c r="P47" i="2"/>
  <c r="Q47" i="2"/>
  <c r="R47" i="2"/>
  <c r="S47" i="2"/>
  <c r="T47" i="2"/>
  <c r="U47" i="2"/>
  <c r="V47" i="2"/>
  <c r="W47" i="2"/>
  <c r="X47" i="2"/>
  <c r="J48" i="2"/>
  <c r="K48" i="2"/>
  <c r="L48" i="2"/>
  <c r="M48" i="2"/>
  <c r="O48" i="2"/>
  <c r="P48" i="2"/>
  <c r="Q48" i="2"/>
  <c r="R48" i="2"/>
  <c r="S48" i="2"/>
  <c r="T48" i="2"/>
  <c r="U48" i="2"/>
  <c r="V48" i="2"/>
  <c r="W48" i="2"/>
  <c r="X48" i="2"/>
  <c r="J49" i="2"/>
  <c r="K49" i="2"/>
  <c r="L49" i="2"/>
  <c r="M49" i="2"/>
  <c r="O49" i="2"/>
  <c r="P49" i="2"/>
  <c r="Q49" i="2"/>
  <c r="R49" i="2"/>
  <c r="S49" i="2"/>
  <c r="T49" i="2"/>
  <c r="U49" i="2"/>
  <c r="V49" i="2"/>
  <c r="W49" i="2"/>
  <c r="X49" i="2"/>
  <c r="J50" i="2"/>
  <c r="K50" i="2"/>
  <c r="L50" i="2"/>
  <c r="M50" i="2"/>
  <c r="O50" i="2"/>
  <c r="P50" i="2"/>
  <c r="Q50" i="2"/>
  <c r="R50" i="2"/>
  <c r="S50" i="2"/>
  <c r="T50" i="2"/>
  <c r="U50" i="2"/>
  <c r="V50" i="2"/>
  <c r="W50" i="2"/>
  <c r="X50" i="2"/>
  <c r="J51" i="2"/>
  <c r="K51" i="2"/>
  <c r="L51" i="2"/>
  <c r="M51" i="2"/>
  <c r="O51" i="2"/>
  <c r="P51" i="2"/>
  <c r="Q51" i="2"/>
  <c r="R51" i="2"/>
  <c r="S51" i="2"/>
  <c r="T51" i="2"/>
  <c r="U51" i="2"/>
  <c r="V51" i="2"/>
  <c r="W51" i="2"/>
  <c r="X51" i="2"/>
  <c r="J52" i="2"/>
  <c r="K52" i="2"/>
  <c r="L52" i="2"/>
  <c r="M52" i="2"/>
  <c r="O52" i="2"/>
  <c r="P52" i="2"/>
  <c r="Q52" i="2"/>
  <c r="R52" i="2"/>
  <c r="S52" i="2"/>
  <c r="T52" i="2"/>
  <c r="U52" i="2"/>
  <c r="V52" i="2"/>
  <c r="W52" i="2"/>
  <c r="X52" i="2"/>
  <c r="J53" i="2"/>
  <c r="K53" i="2"/>
  <c r="L53" i="2"/>
  <c r="M53" i="2"/>
  <c r="O53" i="2"/>
  <c r="P53" i="2"/>
  <c r="Q53" i="2"/>
  <c r="R53" i="2"/>
  <c r="S53" i="2"/>
  <c r="T53" i="2"/>
  <c r="U53" i="2"/>
  <c r="V53" i="2"/>
  <c r="W53" i="2"/>
  <c r="X53" i="2"/>
  <c r="J54" i="2"/>
  <c r="K54" i="2"/>
  <c r="L54" i="2"/>
  <c r="M54" i="2"/>
  <c r="O54" i="2"/>
  <c r="P54" i="2"/>
  <c r="Q54" i="2"/>
  <c r="R54" i="2"/>
  <c r="S54" i="2"/>
  <c r="T54" i="2"/>
  <c r="U54" i="2"/>
  <c r="V54" i="2"/>
  <c r="W54" i="2"/>
  <c r="X54" i="2"/>
  <c r="J55" i="2"/>
  <c r="K55" i="2"/>
  <c r="L55" i="2"/>
  <c r="M55" i="2"/>
  <c r="O55" i="2"/>
  <c r="P55" i="2"/>
  <c r="Q55" i="2"/>
  <c r="R55" i="2"/>
  <c r="S55" i="2"/>
  <c r="T55" i="2"/>
  <c r="U55" i="2"/>
  <c r="V55" i="2"/>
  <c r="W55" i="2"/>
  <c r="X55" i="2"/>
  <c r="J56" i="2"/>
  <c r="K56" i="2"/>
  <c r="L56" i="2"/>
  <c r="M56" i="2"/>
  <c r="O56" i="2"/>
  <c r="P56" i="2"/>
  <c r="Q56" i="2"/>
  <c r="R56" i="2"/>
  <c r="S56" i="2"/>
  <c r="T56" i="2"/>
  <c r="U56" i="2"/>
  <c r="V56" i="2"/>
  <c r="W56" i="2"/>
  <c r="X56" i="2"/>
  <c r="J57" i="2"/>
  <c r="K57" i="2"/>
  <c r="L57" i="2"/>
  <c r="M57" i="2"/>
  <c r="O57" i="2"/>
  <c r="P57" i="2"/>
  <c r="Q57" i="2"/>
  <c r="R57" i="2"/>
  <c r="S57" i="2"/>
  <c r="T57" i="2"/>
  <c r="U57" i="2"/>
  <c r="V57" i="2"/>
  <c r="W57" i="2"/>
  <c r="X57" i="2"/>
  <c r="J58" i="2"/>
  <c r="K58" i="2"/>
  <c r="L58" i="2"/>
  <c r="M58" i="2"/>
  <c r="O58" i="2"/>
  <c r="P58" i="2"/>
  <c r="Q58" i="2"/>
  <c r="R58" i="2"/>
  <c r="S58" i="2"/>
  <c r="T58" i="2"/>
  <c r="U58" i="2"/>
  <c r="V58" i="2"/>
  <c r="W58" i="2"/>
  <c r="X58" i="2"/>
  <c r="J59" i="2"/>
  <c r="K59" i="2"/>
  <c r="L59" i="2"/>
  <c r="M59" i="2"/>
  <c r="O59" i="2"/>
  <c r="P59" i="2"/>
  <c r="Q59" i="2"/>
  <c r="R59" i="2"/>
  <c r="S59" i="2"/>
  <c r="T59" i="2"/>
  <c r="U59" i="2"/>
  <c r="V59" i="2"/>
  <c r="W59" i="2"/>
  <c r="X59" i="2"/>
  <c r="J60" i="2"/>
  <c r="K60" i="2"/>
  <c r="L60" i="2"/>
  <c r="M60" i="2"/>
  <c r="O60" i="2"/>
  <c r="P60" i="2"/>
  <c r="Q60" i="2"/>
  <c r="R60" i="2"/>
  <c r="S60" i="2"/>
  <c r="T60" i="2"/>
  <c r="U60" i="2"/>
  <c r="V60" i="2"/>
  <c r="W60" i="2"/>
  <c r="X60" i="2"/>
  <c r="J61" i="2"/>
  <c r="K61" i="2"/>
  <c r="L61" i="2"/>
  <c r="M61" i="2"/>
  <c r="O61" i="2"/>
  <c r="P61" i="2"/>
  <c r="Q61" i="2"/>
  <c r="R61" i="2"/>
  <c r="S61" i="2"/>
  <c r="T61" i="2"/>
  <c r="U61" i="2"/>
  <c r="V61" i="2"/>
  <c r="W61" i="2"/>
  <c r="X61" i="2"/>
  <c r="J62" i="2"/>
  <c r="K62" i="2"/>
  <c r="L62" i="2"/>
  <c r="M62" i="2"/>
  <c r="O62" i="2"/>
  <c r="P62" i="2"/>
  <c r="Q62" i="2"/>
  <c r="R62" i="2"/>
  <c r="S62" i="2"/>
  <c r="T62" i="2"/>
  <c r="U62" i="2"/>
  <c r="V62" i="2"/>
  <c r="W62" i="2"/>
  <c r="X62" i="2"/>
  <c r="J63" i="2"/>
  <c r="K63" i="2"/>
  <c r="L63" i="2"/>
  <c r="M63" i="2"/>
  <c r="O63" i="2"/>
  <c r="P63" i="2"/>
  <c r="Q63" i="2"/>
  <c r="R63" i="2"/>
  <c r="S63" i="2"/>
  <c r="T63" i="2"/>
  <c r="U63" i="2"/>
  <c r="V63" i="2"/>
  <c r="W63" i="2"/>
  <c r="X63" i="2"/>
  <c r="J64" i="2"/>
  <c r="K64" i="2"/>
  <c r="L64" i="2"/>
  <c r="M64" i="2"/>
  <c r="O64" i="2"/>
  <c r="P64" i="2"/>
  <c r="Q64" i="2"/>
  <c r="R64" i="2"/>
  <c r="S64" i="2"/>
  <c r="T64" i="2"/>
  <c r="U64" i="2"/>
  <c r="V64" i="2"/>
  <c r="W64" i="2"/>
  <c r="X64" i="2"/>
  <c r="J65" i="2"/>
  <c r="K65" i="2"/>
  <c r="L65" i="2"/>
  <c r="M65" i="2"/>
  <c r="O65" i="2"/>
  <c r="P65" i="2"/>
  <c r="Q65" i="2"/>
  <c r="R65" i="2"/>
  <c r="S65" i="2"/>
  <c r="T65" i="2"/>
  <c r="U65" i="2"/>
  <c r="V65" i="2"/>
  <c r="W65" i="2"/>
  <c r="X65" i="2"/>
  <c r="J66" i="2"/>
  <c r="K66" i="2"/>
  <c r="L66" i="2"/>
  <c r="M66" i="2"/>
  <c r="O66" i="2"/>
  <c r="P66" i="2"/>
  <c r="Q66" i="2"/>
  <c r="R66" i="2"/>
  <c r="S66" i="2"/>
  <c r="T66" i="2"/>
  <c r="U66" i="2"/>
  <c r="V66" i="2"/>
  <c r="W66" i="2"/>
  <c r="X66" i="2"/>
  <c r="J67" i="2"/>
  <c r="K67" i="2"/>
  <c r="L67" i="2"/>
  <c r="M67" i="2"/>
  <c r="O67" i="2"/>
  <c r="P67" i="2"/>
  <c r="Q67" i="2"/>
  <c r="R67" i="2"/>
  <c r="S67" i="2"/>
  <c r="T67" i="2"/>
  <c r="U67" i="2"/>
  <c r="V67" i="2"/>
  <c r="W67" i="2"/>
  <c r="X67" i="2"/>
  <c r="J68" i="2"/>
  <c r="K68" i="2"/>
  <c r="L68" i="2"/>
  <c r="M68" i="2"/>
  <c r="O68" i="2"/>
  <c r="P68" i="2"/>
  <c r="Q68" i="2"/>
  <c r="R68" i="2"/>
  <c r="S68" i="2"/>
  <c r="T68" i="2"/>
  <c r="U68" i="2"/>
  <c r="V68" i="2"/>
  <c r="W68" i="2"/>
  <c r="X68" i="2"/>
  <c r="J69" i="2"/>
  <c r="K69" i="2"/>
  <c r="L69" i="2"/>
  <c r="M69" i="2"/>
  <c r="O69" i="2"/>
  <c r="P69" i="2"/>
  <c r="Q69" i="2"/>
  <c r="R69" i="2"/>
  <c r="S69" i="2"/>
  <c r="T69" i="2"/>
  <c r="U69" i="2"/>
  <c r="V69" i="2"/>
  <c r="W69" i="2"/>
  <c r="X69" i="2"/>
  <c r="J70" i="2"/>
  <c r="K70" i="2"/>
  <c r="L70" i="2"/>
  <c r="M70" i="2"/>
  <c r="O70" i="2"/>
  <c r="P70" i="2"/>
  <c r="Q70" i="2"/>
  <c r="R70" i="2"/>
  <c r="S70" i="2"/>
  <c r="T70" i="2"/>
  <c r="U70" i="2"/>
  <c r="V70" i="2"/>
  <c r="W70" i="2"/>
  <c r="X70" i="2"/>
  <c r="J71" i="2"/>
  <c r="K71" i="2"/>
  <c r="L71" i="2"/>
  <c r="M71" i="2"/>
  <c r="O71" i="2"/>
  <c r="P71" i="2"/>
  <c r="Q71" i="2"/>
  <c r="R71" i="2"/>
  <c r="S71" i="2"/>
  <c r="T71" i="2"/>
  <c r="U71" i="2"/>
  <c r="V71" i="2"/>
  <c r="W71" i="2"/>
  <c r="X71" i="2"/>
  <c r="J72" i="2"/>
  <c r="K72" i="2"/>
  <c r="L72" i="2"/>
  <c r="M72" i="2"/>
  <c r="O72" i="2"/>
  <c r="P72" i="2"/>
  <c r="Q72" i="2"/>
  <c r="R72" i="2"/>
  <c r="S72" i="2"/>
  <c r="T72" i="2"/>
  <c r="U72" i="2"/>
  <c r="V72" i="2"/>
  <c r="W72" i="2"/>
  <c r="X72" i="2"/>
  <c r="J73" i="2"/>
  <c r="K73" i="2"/>
  <c r="L73" i="2"/>
  <c r="M73" i="2"/>
  <c r="O73" i="2"/>
  <c r="P73" i="2"/>
  <c r="Q73" i="2"/>
  <c r="R73" i="2"/>
  <c r="S73" i="2"/>
  <c r="T73" i="2"/>
  <c r="U73" i="2"/>
  <c r="V73" i="2"/>
  <c r="W73" i="2"/>
  <c r="X73" i="2"/>
  <c r="J74" i="2"/>
  <c r="K74" i="2"/>
  <c r="L74" i="2"/>
  <c r="M74" i="2"/>
  <c r="O74" i="2"/>
  <c r="P74" i="2"/>
  <c r="Q74" i="2"/>
  <c r="R74" i="2"/>
  <c r="S74" i="2"/>
  <c r="T74" i="2"/>
  <c r="U74" i="2"/>
  <c r="V74" i="2"/>
  <c r="W74" i="2"/>
  <c r="X74" i="2"/>
  <c r="J75" i="2"/>
  <c r="K75" i="2"/>
  <c r="L75" i="2"/>
  <c r="M75" i="2"/>
  <c r="O75" i="2"/>
  <c r="P75" i="2"/>
  <c r="Q75" i="2"/>
  <c r="R75" i="2"/>
  <c r="S75" i="2"/>
  <c r="T75" i="2"/>
  <c r="U75" i="2"/>
  <c r="V75" i="2"/>
  <c r="W75" i="2"/>
  <c r="X75" i="2"/>
  <c r="J76" i="2"/>
  <c r="K76" i="2"/>
  <c r="L76" i="2"/>
  <c r="M76" i="2"/>
  <c r="O76" i="2"/>
  <c r="P76" i="2"/>
  <c r="Q76" i="2"/>
  <c r="R76" i="2"/>
  <c r="S76" i="2"/>
  <c r="T76" i="2"/>
  <c r="U76" i="2"/>
  <c r="V76" i="2"/>
  <c r="W76" i="2"/>
  <c r="X76" i="2"/>
  <c r="J77" i="2"/>
  <c r="K77" i="2"/>
  <c r="L77" i="2"/>
  <c r="M77" i="2"/>
  <c r="O77" i="2"/>
  <c r="P77" i="2"/>
  <c r="Q77" i="2"/>
  <c r="R77" i="2"/>
  <c r="S77" i="2"/>
  <c r="T77" i="2"/>
  <c r="U77" i="2"/>
  <c r="V77" i="2"/>
  <c r="W77" i="2"/>
  <c r="X77" i="2"/>
  <c r="J78" i="2"/>
  <c r="K78" i="2"/>
  <c r="L78" i="2"/>
  <c r="M78" i="2"/>
  <c r="O78" i="2"/>
  <c r="P78" i="2"/>
  <c r="Q78" i="2"/>
  <c r="R78" i="2"/>
  <c r="S78" i="2"/>
  <c r="T78" i="2"/>
  <c r="U78" i="2"/>
  <c r="V78" i="2"/>
  <c r="W78" i="2"/>
  <c r="X78" i="2"/>
  <c r="J79" i="2"/>
  <c r="K79" i="2"/>
  <c r="L79" i="2"/>
  <c r="M79" i="2"/>
  <c r="O79" i="2"/>
  <c r="P79" i="2"/>
  <c r="Q79" i="2"/>
  <c r="R79" i="2"/>
  <c r="S79" i="2"/>
  <c r="T79" i="2"/>
  <c r="U79" i="2"/>
  <c r="V79" i="2"/>
  <c r="W79" i="2"/>
  <c r="X79" i="2"/>
  <c r="J80" i="2"/>
  <c r="K80" i="2"/>
  <c r="L80" i="2"/>
  <c r="M80" i="2"/>
  <c r="O80" i="2"/>
  <c r="P80" i="2"/>
  <c r="Q80" i="2"/>
  <c r="R80" i="2"/>
  <c r="S80" i="2"/>
  <c r="T80" i="2"/>
  <c r="U80" i="2"/>
  <c r="V80" i="2"/>
  <c r="W80" i="2"/>
  <c r="X80" i="2"/>
  <c r="J81" i="2"/>
  <c r="K81" i="2"/>
  <c r="L81" i="2"/>
  <c r="M81" i="2"/>
  <c r="O81" i="2"/>
  <c r="P81" i="2"/>
  <c r="Q81" i="2"/>
  <c r="R81" i="2"/>
  <c r="S81" i="2"/>
  <c r="T81" i="2"/>
  <c r="U81" i="2"/>
  <c r="V81" i="2"/>
  <c r="W81" i="2"/>
  <c r="X81" i="2"/>
  <c r="J82" i="2"/>
  <c r="K82" i="2"/>
  <c r="L82" i="2"/>
  <c r="M82" i="2"/>
  <c r="O82" i="2"/>
  <c r="P82" i="2"/>
  <c r="Q82" i="2"/>
  <c r="R82" i="2"/>
  <c r="S82" i="2"/>
  <c r="T82" i="2"/>
  <c r="U82" i="2"/>
  <c r="V82" i="2"/>
  <c r="W82" i="2"/>
  <c r="X82" i="2"/>
  <c r="J83" i="2"/>
  <c r="K83" i="2"/>
  <c r="L83" i="2"/>
  <c r="M83" i="2"/>
  <c r="O83" i="2"/>
  <c r="P83" i="2"/>
  <c r="Q83" i="2"/>
  <c r="R83" i="2"/>
  <c r="S83" i="2"/>
  <c r="T83" i="2"/>
  <c r="U83" i="2"/>
  <c r="V83" i="2"/>
  <c r="W83" i="2"/>
  <c r="X83" i="2"/>
  <c r="J84" i="2"/>
  <c r="K84" i="2"/>
  <c r="L84" i="2"/>
  <c r="M84" i="2"/>
  <c r="O84" i="2"/>
  <c r="P84" i="2"/>
  <c r="Q84" i="2"/>
  <c r="R84" i="2"/>
  <c r="S84" i="2"/>
  <c r="T84" i="2"/>
  <c r="U84" i="2"/>
  <c r="V84" i="2"/>
  <c r="W84" i="2"/>
  <c r="X84" i="2"/>
  <c r="J85" i="2"/>
  <c r="K85" i="2"/>
  <c r="L85" i="2"/>
  <c r="M85" i="2"/>
  <c r="O85" i="2"/>
  <c r="P85" i="2"/>
  <c r="Q85" i="2"/>
  <c r="R85" i="2"/>
  <c r="S85" i="2"/>
  <c r="T85" i="2"/>
  <c r="U85" i="2"/>
  <c r="V85" i="2"/>
  <c r="W85" i="2"/>
  <c r="X85" i="2"/>
  <c r="J86" i="2"/>
  <c r="K86" i="2"/>
  <c r="L86" i="2"/>
  <c r="M86" i="2"/>
  <c r="O86" i="2"/>
  <c r="P86" i="2"/>
  <c r="Q86" i="2"/>
  <c r="R86" i="2"/>
  <c r="S86" i="2"/>
  <c r="T86" i="2"/>
  <c r="U86" i="2"/>
  <c r="V86" i="2"/>
  <c r="W86" i="2"/>
  <c r="X86" i="2"/>
  <c r="J87" i="2"/>
  <c r="K87" i="2"/>
  <c r="L87" i="2"/>
  <c r="M87" i="2"/>
  <c r="O87" i="2"/>
  <c r="P87" i="2"/>
  <c r="Q87" i="2"/>
  <c r="R87" i="2"/>
  <c r="S87" i="2"/>
  <c r="T87" i="2"/>
  <c r="U87" i="2"/>
  <c r="V87" i="2"/>
  <c r="W87" i="2"/>
  <c r="X87" i="2"/>
  <c r="J88" i="2"/>
  <c r="K88" i="2"/>
  <c r="L88" i="2"/>
  <c r="M88" i="2"/>
  <c r="O88" i="2"/>
  <c r="P88" i="2"/>
  <c r="Q88" i="2"/>
  <c r="R88" i="2"/>
  <c r="S88" i="2"/>
  <c r="T88" i="2"/>
  <c r="U88" i="2"/>
  <c r="V88" i="2"/>
  <c r="W88" i="2"/>
  <c r="X88" i="2"/>
  <c r="J89" i="2"/>
  <c r="K89" i="2"/>
  <c r="L89" i="2"/>
  <c r="M89" i="2"/>
  <c r="O89" i="2"/>
  <c r="P89" i="2"/>
  <c r="Q89" i="2"/>
  <c r="R89" i="2"/>
  <c r="S89" i="2"/>
  <c r="T89" i="2"/>
  <c r="U89" i="2"/>
  <c r="V89" i="2"/>
  <c r="W89" i="2"/>
  <c r="X89" i="2"/>
  <c r="J90" i="2"/>
  <c r="K90" i="2"/>
  <c r="L90" i="2"/>
  <c r="M90" i="2"/>
  <c r="O90" i="2"/>
  <c r="P90" i="2"/>
  <c r="Q90" i="2"/>
  <c r="R90" i="2"/>
  <c r="S90" i="2"/>
  <c r="T90" i="2"/>
  <c r="U90" i="2"/>
  <c r="V90" i="2"/>
  <c r="W90" i="2"/>
  <c r="X90" i="2"/>
  <c r="J91" i="2"/>
  <c r="K91" i="2"/>
  <c r="L91" i="2"/>
  <c r="M91" i="2"/>
  <c r="O91" i="2"/>
  <c r="P91" i="2"/>
  <c r="Q91" i="2"/>
  <c r="R91" i="2"/>
  <c r="S91" i="2"/>
  <c r="T91" i="2"/>
  <c r="U91" i="2"/>
  <c r="V91" i="2"/>
  <c r="W91" i="2"/>
  <c r="X91" i="2"/>
  <c r="J92" i="2"/>
  <c r="K92" i="2"/>
  <c r="L92" i="2"/>
  <c r="M92" i="2"/>
  <c r="O92" i="2"/>
  <c r="P92" i="2"/>
  <c r="Q92" i="2"/>
  <c r="R92" i="2"/>
  <c r="S92" i="2"/>
  <c r="T92" i="2"/>
  <c r="U92" i="2"/>
  <c r="V92" i="2"/>
  <c r="W92" i="2"/>
  <c r="X92" i="2"/>
  <c r="J93" i="2"/>
  <c r="K93" i="2"/>
  <c r="L93" i="2"/>
  <c r="M93" i="2"/>
  <c r="O93" i="2"/>
  <c r="P93" i="2"/>
  <c r="Q93" i="2"/>
  <c r="R93" i="2"/>
  <c r="S93" i="2"/>
  <c r="T93" i="2"/>
  <c r="U93" i="2"/>
  <c r="V93" i="2"/>
  <c r="W93" i="2"/>
  <c r="X93" i="2"/>
  <c r="J94" i="2"/>
  <c r="K94" i="2"/>
  <c r="L94" i="2"/>
  <c r="M94" i="2"/>
  <c r="O94" i="2"/>
  <c r="P94" i="2"/>
  <c r="Q94" i="2"/>
  <c r="R94" i="2"/>
  <c r="S94" i="2"/>
  <c r="T94" i="2"/>
  <c r="U94" i="2"/>
  <c r="V94" i="2"/>
  <c r="W94" i="2"/>
  <c r="X94" i="2"/>
  <c r="J95" i="2"/>
  <c r="K95" i="2"/>
  <c r="L95" i="2"/>
  <c r="M95" i="2"/>
  <c r="O95" i="2"/>
  <c r="P95" i="2"/>
  <c r="Q95" i="2"/>
  <c r="R95" i="2"/>
  <c r="S95" i="2"/>
  <c r="T95" i="2"/>
  <c r="U95" i="2"/>
  <c r="V95" i="2"/>
  <c r="W95" i="2"/>
  <c r="X95" i="2"/>
  <c r="J96" i="2"/>
  <c r="K96" i="2"/>
  <c r="L96" i="2"/>
  <c r="M96" i="2"/>
  <c r="O96" i="2"/>
  <c r="P96" i="2"/>
  <c r="Q96" i="2"/>
  <c r="R96" i="2"/>
  <c r="S96" i="2"/>
  <c r="T96" i="2"/>
  <c r="U96" i="2"/>
  <c r="V96" i="2"/>
  <c r="W96" i="2"/>
  <c r="X96" i="2"/>
  <c r="J97" i="2"/>
  <c r="K97" i="2"/>
  <c r="L97" i="2"/>
  <c r="M97" i="2"/>
  <c r="O97" i="2"/>
  <c r="P97" i="2"/>
  <c r="Q97" i="2"/>
  <c r="R97" i="2"/>
  <c r="S97" i="2"/>
  <c r="T97" i="2"/>
  <c r="U97" i="2"/>
  <c r="V97" i="2"/>
  <c r="W97" i="2"/>
  <c r="X97" i="2"/>
  <c r="J98" i="2"/>
  <c r="K98" i="2"/>
  <c r="L98" i="2"/>
  <c r="M98" i="2"/>
  <c r="O98" i="2"/>
  <c r="P98" i="2"/>
  <c r="Q98" i="2"/>
  <c r="R98" i="2"/>
  <c r="S98" i="2"/>
  <c r="T98" i="2"/>
  <c r="U98" i="2"/>
  <c r="V98" i="2"/>
  <c r="W98" i="2"/>
  <c r="X98" i="2"/>
  <c r="J99" i="2"/>
  <c r="K99" i="2"/>
  <c r="L99" i="2"/>
  <c r="M99" i="2"/>
  <c r="O99" i="2"/>
  <c r="P99" i="2"/>
  <c r="Q99" i="2"/>
  <c r="R99" i="2"/>
  <c r="S99" i="2"/>
  <c r="T99" i="2"/>
  <c r="U99" i="2"/>
  <c r="V99" i="2"/>
  <c r="W99" i="2"/>
  <c r="X99" i="2"/>
  <c r="J100" i="2"/>
  <c r="K100" i="2"/>
  <c r="L100" i="2"/>
  <c r="M100" i="2"/>
  <c r="O100" i="2"/>
  <c r="P100" i="2"/>
  <c r="Q100" i="2"/>
  <c r="R100" i="2"/>
  <c r="S100" i="2"/>
  <c r="T100" i="2"/>
  <c r="U100" i="2"/>
  <c r="V100" i="2"/>
  <c r="W100" i="2"/>
  <c r="X100" i="2"/>
  <c r="J101" i="2"/>
  <c r="K101" i="2"/>
  <c r="L101" i="2"/>
  <c r="M101" i="2"/>
  <c r="O101" i="2"/>
  <c r="P101" i="2"/>
  <c r="Q101" i="2"/>
  <c r="R101" i="2"/>
  <c r="S101" i="2"/>
  <c r="T101" i="2"/>
  <c r="U101" i="2"/>
  <c r="V101" i="2"/>
  <c r="W101" i="2"/>
  <c r="X101" i="2"/>
  <c r="J102" i="2"/>
  <c r="K102" i="2"/>
  <c r="L102" i="2"/>
  <c r="M102" i="2"/>
  <c r="O102" i="2"/>
  <c r="P102" i="2"/>
  <c r="Q102" i="2"/>
  <c r="R102" i="2"/>
  <c r="S102" i="2"/>
  <c r="T102" i="2"/>
  <c r="U102" i="2"/>
  <c r="V102" i="2"/>
  <c r="W102" i="2"/>
  <c r="X102" i="2"/>
  <c r="J103" i="2"/>
  <c r="K103" i="2"/>
  <c r="L103" i="2"/>
  <c r="M103" i="2"/>
  <c r="O103" i="2"/>
  <c r="P103" i="2"/>
  <c r="Q103" i="2"/>
  <c r="R103" i="2"/>
  <c r="S103" i="2"/>
  <c r="T103" i="2"/>
  <c r="U103" i="2"/>
  <c r="V103" i="2"/>
  <c r="W103" i="2"/>
  <c r="X103" i="2"/>
  <c r="J104" i="2"/>
  <c r="K104" i="2"/>
  <c r="L104" i="2"/>
  <c r="M104" i="2"/>
  <c r="O104" i="2"/>
  <c r="P104" i="2"/>
  <c r="Q104" i="2"/>
  <c r="R104" i="2"/>
  <c r="S104" i="2"/>
  <c r="T104" i="2"/>
  <c r="U104" i="2"/>
  <c r="V104" i="2"/>
  <c r="W104" i="2"/>
  <c r="X104" i="2"/>
  <c r="J105" i="2"/>
  <c r="K105" i="2"/>
  <c r="L105" i="2"/>
  <c r="M105" i="2"/>
  <c r="O105" i="2"/>
  <c r="P105" i="2"/>
  <c r="Q105" i="2"/>
  <c r="R105" i="2"/>
  <c r="S105" i="2"/>
  <c r="T105" i="2"/>
  <c r="U105" i="2"/>
  <c r="V105" i="2"/>
  <c r="W105" i="2"/>
  <c r="X105" i="2"/>
  <c r="J106" i="2"/>
  <c r="K106" i="2"/>
  <c r="L106" i="2"/>
  <c r="M106" i="2"/>
  <c r="O106" i="2"/>
  <c r="P106" i="2"/>
  <c r="Q106" i="2"/>
  <c r="R106" i="2"/>
  <c r="S106" i="2"/>
  <c r="T106" i="2"/>
  <c r="U106" i="2"/>
  <c r="V106" i="2"/>
  <c r="W106" i="2"/>
  <c r="X106" i="2"/>
  <c r="J107" i="2"/>
  <c r="K107" i="2"/>
  <c r="L107" i="2"/>
  <c r="M107" i="2"/>
  <c r="O107" i="2"/>
  <c r="P107" i="2"/>
  <c r="Q107" i="2"/>
  <c r="R107" i="2"/>
  <c r="S107" i="2"/>
  <c r="T107" i="2"/>
  <c r="U107" i="2"/>
  <c r="V107" i="2"/>
  <c r="W107" i="2"/>
  <c r="X107" i="2"/>
  <c r="J108" i="2"/>
  <c r="K108" i="2"/>
  <c r="L108" i="2"/>
  <c r="M108" i="2"/>
  <c r="O108" i="2"/>
  <c r="P108" i="2"/>
  <c r="Q108" i="2"/>
  <c r="R108" i="2"/>
  <c r="S108" i="2"/>
  <c r="T108" i="2"/>
  <c r="U108" i="2"/>
  <c r="V108" i="2"/>
  <c r="W108" i="2"/>
  <c r="X108" i="2"/>
  <c r="J109" i="2"/>
  <c r="K109" i="2"/>
  <c r="L109" i="2"/>
  <c r="M109" i="2"/>
  <c r="O109" i="2"/>
  <c r="P109" i="2"/>
  <c r="Q109" i="2"/>
  <c r="R109" i="2"/>
  <c r="S109" i="2"/>
  <c r="T109" i="2"/>
  <c r="U109" i="2"/>
  <c r="V109" i="2"/>
  <c r="W109" i="2"/>
  <c r="X109" i="2"/>
  <c r="J110" i="2"/>
  <c r="K110" i="2"/>
  <c r="L110" i="2"/>
  <c r="M110" i="2"/>
  <c r="O110" i="2"/>
  <c r="P110" i="2"/>
  <c r="Q110" i="2"/>
  <c r="R110" i="2"/>
  <c r="S110" i="2"/>
  <c r="T110" i="2"/>
  <c r="U110" i="2"/>
  <c r="V110" i="2"/>
  <c r="W110" i="2"/>
  <c r="X110" i="2"/>
  <c r="J111" i="2"/>
  <c r="K111" i="2"/>
  <c r="L111" i="2"/>
  <c r="M111" i="2"/>
  <c r="O111" i="2"/>
  <c r="P111" i="2"/>
  <c r="Q111" i="2"/>
  <c r="R111" i="2"/>
  <c r="S111" i="2"/>
  <c r="T111" i="2"/>
  <c r="U111" i="2"/>
  <c r="V111" i="2"/>
  <c r="W111" i="2"/>
  <c r="X111" i="2"/>
  <c r="J112" i="2"/>
  <c r="K112" i="2"/>
  <c r="L112" i="2"/>
  <c r="M112" i="2"/>
  <c r="O112" i="2"/>
  <c r="P112" i="2"/>
  <c r="Q112" i="2"/>
  <c r="R112" i="2"/>
  <c r="S112" i="2"/>
  <c r="T112" i="2"/>
  <c r="U112" i="2"/>
  <c r="V112" i="2"/>
  <c r="W112" i="2"/>
  <c r="X112" i="2"/>
  <c r="J113" i="2"/>
  <c r="K113" i="2"/>
  <c r="L113" i="2"/>
  <c r="M113" i="2"/>
  <c r="O113" i="2"/>
  <c r="P113" i="2"/>
  <c r="Q113" i="2"/>
  <c r="R113" i="2"/>
  <c r="S113" i="2"/>
  <c r="T113" i="2"/>
  <c r="U113" i="2"/>
  <c r="V113" i="2"/>
  <c r="W113" i="2"/>
  <c r="X113" i="2"/>
  <c r="J114" i="2"/>
  <c r="K114" i="2"/>
  <c r="L114" i="2"/>
  <c r="M114" i="2"/>
  <c r="O114" i="2"/>
  <c r="P114" i="2"/>
  <c r="Q114" i="2"/>
  <c r="R114" i="2"/>
  <c r="S114" i="2"/>
  <c r="T114" i="2"/>
  <c r="U114" i="2"/>
  <c r="V114" i="2"/>
  <c r="W114" i="2"/>
  <c r="X114" i="2"/>
  <c r="J115" i="2"/>
  <c r="K115" i="2"/>
  <c r="L115" i="2"/>
  <c r="M115" i="2"/>
  <c r="O115" i="2"/>
  <c r="P115" i="2"/>
  <c r="Q115" i="2"/>
  <c r="R115" i="2"/>
  <c r="S115" i="2"/>
  <c r="T115" i="2"/>
  <c r="U115" i="2"/>
  <c r="V115" i="2"/>
  <c r="W115" i="2"/>
  <c r="X115" i="2"/>
  <c r="J116" i="2"/>
  <c r="K116" i="2"/>
  <c r="L116" i="2"/>
  <c r="M116" i="2"/>
  <c r="O116" i="2"/>
  <c r="P116" i="2"/>
  <c r="Q116" i="2"/>
  <c r="R116" i="2"/>
  <c r="S116" i="2"/>
  <c r="T116" i="2"/>
  <c r="U116" i="2"/>
  <c r="V116" i="2"/>
  <c r="W116" i="2"/>
  <c r="X116" i="2"/>
  <c r="J117" i="2"/>
  <c r="K117" i="2"/>
  <c r="L117" i="2"/>
  <c r="M117" i="2"/>
  <c r="O117" i="2"/>
  <c r="P117" i="2"/>
  <c r="Q117" i="2"/>
  <c r="R117" i="2"/>
  <c r="S117" i="2"/>
  <c r="T117" i="2"/>
  <c r="U117" i="2"/>
  <c r="V117" i="2"/>
  <c r="W117" i="2"/>
  <c r="X117" i="2"/>
  <c r="J118" i="2"/>
  <c r="K118" i="2"/>
  <c r="L118" i="2"/>
  <c r="M118" i="2"/>
  <c r="O118" i="2"/>
  <c r="P118" i="2"/>
  <c r="Q118" i="2"/>
  <c r="R118" i="2"/>
  <c r="S118" i="2"/>
  <c r="T118" i="2"/>
  <c r="U118" i="2"/>
  <c r="V118" i="2"/>
  <c r="W118" i="2"/>
  <c r="X118" i="2"/>
  <c r="J119" i="2"/>
  <c r="K119" i="2"/>
  <c r="L119" i="2"/>
  <c r="M119" i="2"/>
  <c r="O119" i="2"/>
  <c r="P119" i="2"/>
  <c r="Q119" i="2"/>
  <c r="R119" i="2"/>
  <c r="S119" i="2"/>
  <c r="T119" i="2"/>
  <c r="U119" i="2"/>
  <c r="V119" i="2"/>
  <c r="W119" i="2"/>
  <c r="X119" i="2"/>
  <c r="J120" i="2"/>
  <c r="K120" i="2"/>
  <c r="L120" i="2"/>
  <c r="M120" i="2"/>
  <c r="O120" i="2"/>
  <c r="P120" i="2"/>
  <c r="Q120" i="2"/>
  <c r="R120" i="2"/>
  <c r="S120" i="2"/>
  <c r="T120" i="2"/>
  <c r="U120" i="2"/>
  <c r="V120" i="2"/>
  <c r="W120" i="2"/>
  <c r="X120" i="2"/>
  <c r="J121" i="2"/>
  <c r="K121" i="2"/>
  <c r="L121" i="2"/>
  <c r="M121" i="2"/>
  <c r="O121" i="2"/>
  <c r="P121" i="2"/>
  <c r="Q121" i="2"/>
  <c r="R121" i="2"/>
  <c r="S121" i="2"/>
  <c r="T121" i="2"/>
  <c r="U121" i="2"/>
  <c r="V121" i="2"/>
  <c r="W121" i="2"/>
  <c r="X121" i="2"/>
  <c r="J122" i="2"/>
  <c r="K122" i="2"/>
  <c r="L122" i="2"/>
  <c r="M122" i="2"/>
  <c r="O122" i="2"/>
  <c r="P122" i="2"/>
  <c r="Q122" i="2"/>
  <c r="R122" i="2"/>
  <c r="S122" i="2"/>
  <c r="T122" i="2"/>
  <c r="U122" i="2"/>
  <c r="V122" i="2"/>
  <c r="W122" i="2"/>
  <c r="X122" i="2"/>
  <c r="J123" i="2"/>
  <c r="K123" i="2"/>
  <c r="L123" i="2"/>
  <c r="M123" i="2"/>
  <c r="O123" i="2"/>
  <c r="P123" i="2"/>
  <c r="Q123" i="2"/>
  <c r="R123" i="2"/>
  <c r="S123" i="2"/>
  <c r="T123" i="2"/>
  <c r="U123" i="2"/>
  <c r="V123" i="2"/>
  <c r="W123" i="2"/>
  <c r="X123" i="2"/>
  <c r="J124" i="2"/>
  <c r="K124" i="2"/>
  <c r="L124" i="2"/>
  <c r="M124" i="2"/>
  <c r="O124" i="2"/>
  <c r="P124" i="2"/>
  <c r="Q124" i="2"/>
  <c r="R124" i="2"/>
  <c r="S124" i="2"/>
  <c r="T124" i="2"/>
  <c r="U124" i="2"/>
  <c r="V124" i="2"/>
  <c r="W124" i="2"/>
  <c r="X124" i="2"/>
  <c r="J125" i="2"/>
  <c r="K125" i="2"/>
  <c r="L125" i="2"/>
  <c r="M125" i="2"/>
  <c r="O125" i="2"/>
  <c r="P125" i="2"/>
  <c r="Q125" i="2"/>
  <c r="R125" i="2"/>
  <c r="S125" i="2"/>
  <c r="T125" i="2"/>
  <c r="U125" i="2"/>
  <c r="V125" i="2"/>
  <c r="W125" i="2"/>
  <c r="X125" i="2"/>
  <c r="J126" i="2"/>
  <c r="K126" i="2"/>
  <c r="L126" i="2"/>
  <c r="M126" i="2"/>
  <c r="O126" i="2"/>
  <c r="P126" i="2"/>
  <c r="Q126" i="2"/>
  <c r="R126" i="2"/>
  <c r="S126" i="2"/>
  <c r="T126" i="2"/>
  <c r="U126" i="2"/>
  <c r="V126" i="2"/>
  <c r="W126" i="2"/>
  <c r="X126" i="2"/>
  <c r="J127" i="2"/>
  <c r="K127" i="2"/>
  <c r="L127" i="2"/>
  <c r="M127" i="2"/>
  <c r="O127" i="2"/>
  <c r="P127" i="2"/>
  <c r="Q127" i="2"/>
  <c r="R127" i="2"/>
  <c r="S127" i="2"/>
  <c r="T127" i="2"/>
  <c r="U127" i="2"/>
  <c r="V127" i="2"/>
  <c r="W127" i="2"/>
  <c r="X127" i="2"/>
  <c r="J128" i="2"/>
  <c r="K128" i="2"/>
  <c r="L128" i="2"/>
  <c r="M128" i="2"/>
  <c r="O128" i="2"/>
  <c r="P128" i="2"/>
  <c r="Q128" i="2"/>
  <c r="R128" i="2"/>
  <c r="S128" i="2"/>
  <c r="T128" i="2"/>
  <c r="U128" i="2"/>
  <c r="V128" i="2"/>
  <c r="W128" i="2"/>
  <c r="X128" i="2"/>
  <c r="J129" i="2"/>
  <c r="K129" i="2"/>
  <c r="L129" i="2"/>
  <c r="M129" i="2"/>
  <c r="O129" i="2"/>
  <c r="P129" i="2"/>
  <c r="Q129" i="2"/>
  <c r="R129" i="2"/>
  <c r="S129" i="2"/>
  <c r="T129" i="2"/>
  <c r="U129" i="2"/>
  <c r="V129" i="2"/>
  <c r="W129" i="2"/>
  <c r="X129" i="2"/>
  <c r="J130" i="2"/>
  <c r="K130" i="2"/>
  <c r="L130" i="2"/>
  <c r="M130" i="2"/>
  <c r="O130" i="2"/>
  <c r="P130" i="2"/>
  <c r="Q130" i="2"/>
  <c r="R130" i="2"/>
  <c r="S130" i="2"/>
  <c r="T130" i="2"/>
  <c r="U130" i="2"/>
  <c r="V130" i="2"/>
  <c r="W130" i="2"/>
  <c r="X130" i="2"/>
  <c r="J131" i="2"/>
  <c r="K131" i="2"/>
  <c r="L131" i="2"/>
  <c r="M131" i="2"/>
  <c r="O131" i="2"/>
  <c r="P131" i="2"/>
  <c r="Q131" i="2"/>
  <c r="R131" i="2"/>
  <c r="S131" i="2"/>
  <c r="T131" i="2"/>
  <c r="U131" i="2"/>
  <c r="V131" i="2"/>
  <c r="W131" i="2"/>
  <c r="X131" i="2"/>
  <c r="J132" i="2"/>
  <c r="K132" i="2"/>
  <c r="L132" i="2"/>
  <c r="M132" i="2"/>
  <c r="O132" i="2"/>
  <c r="P132" i="2"/>
  <c r="Q132" i="2"/>
  <c r="R132" i="2"/>
  <c r="S132" i="2"/>
  <c r="T132" i="2"/>
  <c r="U132" i="2"/>
  <c r="V132" i="2"/>
  <c r="W132" i="2"/>
  <c r="X132" i="2"/>
  <c r="J133" i="2"/>
  <c r="K133" i="2"/>
  <c r="L133" i="2"/>
  <c r="M133" i="2"/>
  <c r="O133" i="2"/>
  <c r="P133" i="2"/>
  <c r="Q133" i="2"/>
  <c r="R133" i="2"/>
  <c r="S133" i="2"/>
  <c r="T133" i="2"/>
  <c r="U133" i="2"/>
  <c r="V133" i="2"/>
  <c r="W133" i="2"/>
  <c r="X133" i="2"/>
  <c r="J134" i="2"/>
  <c r="K134" i="2"/>
  <c r="L134" i="2"/>
  <c r="M134" i="2"/>
  <c r="O134" i="2"/>
  <c r="P134" i="2"/>
  <c r="Q134" i="2"/>
  <c r="R134" i="2"/>
  <c r="S134" i="2"/>
  <c r="T134" i="2"/>
  <c r="U134" i="2"/>
  <c r="V134" i="2"/>
  <c r="W134" i="2"/>
  <c r="X134" i="2"/>
  <c r="J135" i="2"/>
  <c r="K135" i="2"/>
  <c r="L135" i="2"/>
  <c r="M135" i="2"/>
  <c r="O135" i="2"/>
  <c r="P135" i="2"/>
  <c r="Q135" i="2"/>
  <c r="R135" i="2"/>
  <c r="S135" i="2"/>
  <c r="T135" i="2"/>
  <c r="U135" i="2"/>
  <c r="V135" i="2"/>
  <c r="W135" i="2"/>
  <c r="X135" i="2"/>
  <c r="J136" i="2"/>
  <c r="K136" i="2"/>
  <c r="L136" i="2"/>
  <c r="M136" i="2"/>
  <c r="O136" i="2"/>
  <c r="P136" i="2"/>
  <c r="Q136" i="2"/>
  <c r="R136" i="2"/>
  <c r="S136" i="2"/>
  <c r="T136" i="2"/>
  <c r="U136" i="2"/>
  <c r="V136" i="2"/>
  <c r="W136" i="2"/>
  <c r="X136" i="2"/>
  <c r="J137" i="2"/>
  <c r="K137" i="2"/>
  <c r="L137" i="2"/>
  <c r="M137" i="2"/>
  <c r="O137" i="2"/>
  <c r="P137" i="2"/>
  <c r="Q137" i="2"/>
  <c r="R137" i="2"/>
  <c r="S137" i="2"/>
  <c r="T137" i="2"/>
  <c r="U137" i="2"/>
  <c r="V137" i="2"/>
  <c r="W137" i="2"/>
  <c r="X137" i="2"/>
  <c r="J138" i="2"/>
  <c r="K138" i="2"/>
  <c r="L138" i="2"/>
  <c r="M138" i="2"/>
  <c r="O138" i="2"/>
  <c r="P138" i="2"/>
  <c r="Q138" i="2"/>
  <c r="R138" i="2"/>
  <c r="S138" i="2"/>
  <c r="T138" i="2"/>
  <c r="U138" i="2"/>
  <c r="V138" i="2"/>
  <c r="W138" i="2"/>
  <c r="X138" i="2"/>
  <c r="J139" i="2"/>
  <c r="K139" i="2"/>
  <c r="L139" i="2"/>
  <c r="M139" i="2"/>
  <c r="O139" i="2"/>
  <c r="P139" i="2"/>
  <c r="Q139" i="2"/>
  <c r="R139" i="2"/>
  <c r="S139" i="2"/>
  <c r="T139" i="2"/>
  <c r="U139" i="2"/>
  <c r="V139" i="2"/>
  <c r="W139" i="2"/>
  <c r="X139" i="2"/>
  <c r="J140" i="2"/>
  <c r="K140" i="2"/>
  <c r="L140" i="2"/>
  <c r="M140" i="2"/>
  <c r="O140" i="2"/>
  <c r="P140" i="2"/>
  <c r="Q140" i="2"/>
  <c r="R140" i="2"/>
  <c r="S140" i="2"/>
  <c r="T140" i="2"/>
  <c r="U140" i="2"/>
  <c r="V140" i="2"/>
  <c r="W140" i="2"/>
  <c r="X140" i="2"/>
  <c r="J141" i="2"/>
  <c r="K141" i="2"/>
  <c r="L141" i="2"/>
  <c r="M141" i="2"/>
  <c r="O141" i="2"/>
  <c r="P141" i="2"/>
  <c r="Q141" i="2"/>
  <c r="R141" i="2"/>
  <c r="S141" i="2"/>
  <c r="T141" i="2"/>
  <c r="U141" i="2"/>
  <c r="V141" i="2"/>
  <c r="W141" i="2"/>
  <c r="X141" i="2"/>
  <c r="J142" i="2"/>
  <c r="K142" i="2"/>
  <c r="L142" i="2"/>
  <c r="M142" i="2"/>
  <c r="O142" i="2"/>
  <c r="P142" i="2"/>
  <c r="Q142" i="2"/>
  <c r="R142" i="2"/>
  <c r="S142" i="2"/>
  <c r="T142" i="2"/>
  <c r="U142" i="2"/>
  <c r="V142" i="2"/>
  <c r="W142" i="2"/>
  <c r="X142" i="2"/>
  <c r="J143" i="2"/>
  <c r="K143" i="2"/>
  <c r="L143" i="2"/>
  <c r="M143" i="2"/>
  <c r="O143" i="2"/>
  <c r="P143" i="2"/>
  <c r="Q143" i="2"/>
  <c r="R143" i="2"/>
  <c r="S143" i="2"/>
  <c r="T143" i="2"/>
  <c r="U143" i="2"/>
  <c r="V143" i="2"/>
  <c r="W143" i="2"/>
  <c r="X143" i="2"/>
  <c r="J144" i="2"/>
  <c r="K144" i="2"/>
  <c r="L144" i="2"/>
  <c r="M144" i="2"/>
  <c r="O144" i="2"/>
  <c r="P144" i="2"/>
  <c r="Q144" i="2"/>
  <c r="R144" i="2"/>
  <c r="S144" i="2"/>
  <c r="T144" i="2"/>
  <c r="U144" i="2"/>
  <c r="V144" i="2"/>
  <c r="W144" i="2"/>
  <c r="X144" i="2"/>
  <c r="J145" i="2"/>
  <c r="K145" i="2"/>
  <c r="L145" i="2"/>
  <c r="M145" i="2"/>
  <c r="O145" i="2"/>
  <c r="P145" i="2"/>
  <c r="Q145" i="2"/>
  <c r="R145" i="2"/>
  <c r="S145" i="2"/>
  <c r="T145" i="2"/>
  <c r="U145" i="2"/>
  <c r="V145" i="2"/>
  <c r="W145" i="2"/>
  <c r="X145" i="2"/>
  <c r="J146" i="2"/>
  <c r="K146" i="2"/>
  <c r="L146" i="2"/>
  <c r="M146" i="2"/>
  <c r="O146" i="2"/>
  <c r="P146" i="2"/>
  <c r="Q146" i="2"/>
  <c r="R146" i="2"/>
  <c r="S146" i="2"/>
  <c r="T146" i="2"/>
  <c r="U146" i="2"/>
  <c r="V146" i="2"/>
  <c r="W146" i="2"/>
  <c r="X146" i="2"/>
  <c r="J147" i="2"/>
  <c r="K147" i="2"/>
  <c r="L147" i="2"/>
  <c r="M147" i="2"/>
  <c r="O147" i="2"/>
  <c r="P147" i="2"/>
  <c r="Q147" i="2"/>
  <c r="R147" i="2"/>
  <c r="S147" i="2"/>
  <c r="T147" i="2"/>
  <c r="U147" i="2"/>
  <c r="V147" i="2"/>
  <c r="W147" i="2"/>
  <c r="X147" i="2"/>
  <c r="J148" i="2"/>
  <c r="K148" i="2"/>
  <c r="L148" i="2"/>
  <c r="M148" i="2"/>
  <c r="O148" i="2"/>
  <c r="P148" i="2"/>
  <c r="Q148" i="2"/>
  <c r="R148" i="2"/>
  <c r="S148" i="2"/>
  <c r="T148" i="2"/>
  <c r="U148" i="2"/>
  <c r="V148" i="2"/>
  <c r="W148" i="2"/>
  <c r="X148" i="2"/>
  <c r="J149" i="2"/>
  <c r="K149" i="2"/>
  <c r="L149" i="2"/>
  <c r="M149" i="2"/>
  <c r="O149" i="2"/>
  <c r="P149" i="2"/>
  <c r="Q149" i="2"/>
  <c r="R149" i="2"/>
  <c r="S149" i="2"/>
  <c r="T149" i="2"/>
  <c r="U149" i="2"/>
  <c r="V149" i="2"/>
  <c r="W149" i="2"/>
  <c r="X149" i="2"/>
  <c r="J150" i="2"/>
  <c r="K150" i="2"/>
  <c r="L150" i="2"/>
  <c r="M150" i="2"/>
  <c r="O150" i="2"/>
  <c r="P150" i="2"/>
  <c r="Q150" i="2"/>
  <c r="R150" i="2"/>
  <c r="S150" i="2"/>
  <c r="T150" i="2"/>
  <c r="U150" i="2"/>
  <c r="V150" i="2"/>
  <c r="W150" i="2"/>
  <c r="X150" i="2"/>
  <c r="J151" i="2"/>
  <c r="K151" i="2"/>
  <c r="L151" i="2"/>
  <c r="M151" i="2"/>
  <c r="O151" i="2"/>
  <c r="P151" i="2"/>
  <c r="Q151" i="2"/>
  <c r="R151" i="2"/>
  <c r="S151" i="2"/>
  <c r="T151" i="2"/>
  <c r="U151" i="2"/>
  <c r="V151" i="2"/>
  <c r="W151" i="2"/>
  <c r="X151" i="2"/>
  <c r="J152" i="2"/>
  <c r="K152" i="2"/>
  <c r="L152" i="2"/>
  <c r="M152" i="2"/>
  <c r="O152" i="2"/>
  <c r="P152" i="2"/>
  <c r="Q152" i="2"/>
  <c r="R152" i="2"/>
  <c r="S152" i="2"/>
  <c r="T152" i="2"/>
  <c r="U152" i="2"/>
  <c r="V152" i="2"/>
  <c r="W152" i="2"/>
  <c r="X152" i="2"/>
  <c r="J153" i="2"/>
  <c r="K153" i="2"/>
  <c r="L153" i="2"/>
  <c r="M153" i="2"/>
  <c r="O153" i="2"/>
  <c r="P153" i="2"/>
  <c r="Q153" i="2"/>
  <c r="R153" i="2"/>
  <c r="S153" i="2"/>
  <c r="T153" i="2"/>
  <c r="U153" i="2"/>
  <c r="V153" i="2"/>
  <c r="W153" i="2"/>
  <c r="X153" i="2"/>
  <c r="J154" i="2"/>
  <c r="K154" i="2"/>
  <c r="L154" i="2"/>
  <c r="M154" i="2"/>
  <c r="O154" i="2"/>
  <c r="P154" i="2"/>
  <c r="Q154" i="2"/>
  <c r="R154" i="2"/>
  <c r="S154" i="2"/>
  <c r="T154" i="2"/>
  <c r="U154" i="2"/>
  <c r="V154" i="2"/>
  <c r="W154" i="2"/>
  <c r="X154" i="2"/>
  <c r="J155" i="2"/>
  <c r="K155" i="2"/>
  <c r="L155" i="2"/>
  <c r="M155" i="2"/>
  <c r="O155" i="2"/>
  <c r="P155" i="2"/>
  <c r="Q155" i="2"/>
  <c r="R155" i="2"/>
  <c r="S155" i="2"/>
  <c r="T155" i="2"/>
  <c r="U155" i="2"/>
  <c r="V155" i="2"/>
  <c r="W155" i="2"/>
  <c r="X155" i="2"/>
  <c r="J156" i="2"/>
  <c r="K156" i="2"/>
  <c r="L156" i="2"/>
  <c r="M156" i="2"/>
  <c r="O156" i="2"/>
  <c r="P156" i="2"/>
  <c r="Q156" i="2"/>
  <c r="R156" i="2"/>
  <c r="S156" i="2"/>
  <c r="T156" i="2"/>
  <c r="U156" i="2"/>
  <c r="V156" i="2"/>
  <c r="W156" i="2"/>
  <c r="X156" i="2"/>
  <c r="J157" i="2"/>
  <c r="K157" i="2"/>
  <c r="L157" i="2"/>
  <c r="M157" i="2"/>
  <c r="O157" i="2"/>
  <c r="P157" i="2"/>
  <c r="Q157" i="2"/>
  <c r="R157" i="2"/>
  <c r="S157" i="2"/>
  <c r="T157" i="2"/>
  <c r="U157" i="2"/>
  <c r="V157" i="2"/>
  <c r="W157" i="2"/>
  <c r="X157" i="2"/>
  <c r="J158" i="2"/>
  <c r="K158" i="2"/>
  <c r="L158" i="2"/>
  <c r="M158" i="2"/>
  <c r="O158" i="2"/>
  <c r="P158" i="2"/>
  <c r="Q158" i="2"/>
  <c r="R158" i="2"/>
  <c r="S158" i="2"/>
  <c r="T158" i="2"/>
  <c r="U158" i="2"/>
  <c r="V158" i="2"/>
  <c r="W158" i="2"/>
  <c r="X158" i="2"/>
  <c r="J159" i="2"/>
  <c r="K159" i="2"/>
  <c r="L159" i="2"/>
  <c r="M159" i="2"/>
  <c r="O159" i="2"/>
  <c r="P159" i="2"/>
  <c r="Q159" i="2"/>
  <c r="R159" i="2"/>
  <c r="S159" i="2"/>
  <c r="T159" i="2"/>
  <c r="U159" i="2"/>
  <c r="V159" i="2"/>
  <c r="W159" i="2"/>
  <c r="X159" i="2"/>
  <c r="J160" i="2"/>
  <c r="K160" i="2"/>
  <c r="L160" i="2"/>
  <c r="M160" i="2"/>
  <c r="O160" i="2"/>
  <c r="P160" i="2"/>
  <c r="Q160" i="2"/>
  <c r="R160" i="2"/>
  <c r="S160" i="2"/>
  <c r="T160" i="2"/>
  <c r="U160" i="2"/>
  <c r="V160" i="2"/>
  <c r="W160" i="2"/>
  <c r="X160" i="2"/>
  <c r="J161" i="2"/>
  <c r="K161" i="2"/>
  <c r="L161" i="2"/>
  <c r="M161" i="2"/>
  <c r="O161" i="2"/>
  <c r="P161" i="2"/>
  <c r="Q161" i="2"/>
  <c r="R161" i="2"/>
  <c r="S161" i="2"/>
  <c r="T161" i="2"/>
  <c r="U161" i="2"/>
  <c r="V161" i="2"/>
  <c r="W161" i="2"/>
  <c r="X161" i="2"/>
  <c r="J162" i="2"/>
  <c r="K162" i="2"/>
  <c r="L162" i="2"/>
  <c r="M162" i="2"/>
  <c r="O162" i="2"/>
  <c r="P162" i="2"/>
  <c r="Q162" i="2"/>
  <c r="R162" i="2"/>
  <c r="S162" i="2"/>
  <c r="T162" i="2"/>
  <c r="U162" i="2"/>
  <c r="V162" i="2"/>
  <c r="W162" i="2"/>
  <c r="X162" i="2"/>
  <c r="J163" i="2"/>
  <c r="K163" i="2"/>
  <c r="L163" i="2"/>
  <c r="M163" i="2"/>
  <c r="O163" i="2"/>
  <c r="P163" i="2"/>
  <c r="Q163" i="2"/>
  <c r="R163" i="2"/>
  <c r="S163" i="2"/>
  <c r="T163" i="2"/>
  <c r="U163" i="2"/>
  <c r="V163" i="2"/>
  <c r="W163" i="2"/>
  <c r="X163" i="2"/>
  <c r="J164" i="2"/>
  <c r="K164" i="2"/>
  <c r="L164" i="2"/>
  <c r="M164" i="2"/>
  <c r="O164" i="2"/>
  <c r="P164" i="2"/>
  <c r="Q164" i="2"/>
  <c r="R164" i="2"/>
  <c r="S164" i="2"/>
  <c r="T164" i="2"/>
  <c r="U164" i="2"/>
  <c r="V164" i="2"/>
  <c r="W164" i="2"/>
  <c r="X164" i="2"/>
  <c r="J165" i="2"/>
  <c r="K165" i="2"/>
  <c r="L165" i="2"/>
  <c r="M165" i="2"/>
  <c r="O165" i="2"/>
  <c r="P165" i="2"/>
  <c r="Q165" i="2"/>
  <c r="R165" i="2"/>
  <c r="S165" i="2"/>
  <c r="T165" i="2"/>
  <c r="U165" i="2"/>
  <c r="V165" i="2"/>
  <c r="W165" i="2"/>
  <c r="X165" i="2"/>
  <c r="J166" i="2"/>
  <c r="K166" i="2"/>
  <c r="L166" i="2"/>
  <c r="M166" i="2"/>
  <c r="O166" i="2"/>
  <c r="P166" i="2"/>
  <c r="Q166" i="2"/>
  <c r="R166" i="2"/>
  <c r="S166" i="2"/>
  <c r="T166" i="2"/>
  <c r="U166" i="2"/>
  <c r="V166" i="2"/>
  <c r="W166" i="2"/>
  <c r="X166" i="2"/>
  <c r="J167" i="2"/>
  <c r="K167" i="2"/>
  <c r="L167" i="2"/>
  <c r="M167" i="2"/>
  <c r="O167" i="2"/>
  <c r="P167" i="2"/>
  <c r="Q167" i="2"/>
  <c r="R167" i="2"/>
  <c r="S167" i="2"/>
  <c r="T167" i="2"/>
  <c r="U167" i="2"/>
  <c r="V167" i="2"/>
  <c r="W167" i="2"/>
  <c r="X167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Staver, Ben</author>
  </authors>
  <commentList>
    <comment ref="H170" authorId="0" shapeId="0" xr:uid="{E2918C42-CB8B-4368-B49E-F1D90784BCFA}">
      <text>
        <r>
          <rPr>
            <b/>
            <sz val="9"/>
            <color indexed="81"/>
            <rFont val="Tahoma"/>
            <family val="2"/>
          </rPr>
          <t>Staver, Ben:</t>
        </r>
        <r>
          <rPr>
            <sz val="9"/>
            <color indexed="81"/>
            <rFont val="Tahoma"/>
            <family val="2"/>
          </rPr>
          <t xml:space="preserve">
Based on values from ELL model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Staver, Ben</author>
  </authors>
  <commentList>
    <comment ref="H170" authorId="0" shapeId="0" xr:uid="{6AC19CC9-114A-42CE-B885-121D5930425A}">
      <text>
        <r>
          <rPr>
            <b/>
            <sz val="9"/>
            <color indexed="81"/>
            <rFont val="Tahoma"/>
            <family val="2"/>
          </rPr>
          <t>Staver, Ben:</t>
        </r>
        <r>
          <rPr>
            <sz val="9"/>
            <color indexed="81"/>
            <rFont val="Tahoma"/>
            <family val="2"/>
          </rPr>
          <t xml:space="preserve">
Based on values from ELL model</t>
        </r>
      </text>
    </comment>
  </commentList>
</comments>
</file>

<file path=xl/sharedStrings.xml><?xml version="1.0" encoding="utf-8"?>
<sst xmlns="http://schemas.openxmlformats.org/spreadsheetml/2006/main" count="6198" uniqueCount="255">
  <si>
    <t>Msr Order ID</t>
  </si>
  <si>
    <t>Existing or New Measure</t>
  </si>
  <si>
    <t>Program Name</t>
  </si>
  <si>
    <t>Measure Bundle</t>
  </si>
  <si>
    <t>Sector</t>
  </si>
  <si>
    <t>Sub-Sector</t>
  </si>
  <si>
    <t>Primary End Use</t>
  </si>
  <si>
    <t>Measure Name</t>
  </si>
  <si>
    <t>Efficient Measure Definition</t>
  </si>
  <si>
    <t>Base Measure Definition</t>
  </si>
  <si>
    <t>Measure Unit Name</t>
  </si>
  <si>
    <t>Delivery Type</t>
  </si>
  <si>
    <t>Efficient Measure Life</t>
  </si>
  <si>
    <t>Measure Incremental Cost_Customer</t>
  </si>
  <si>
    <t>Measure Incremental Cost_Utility</t>
  </si>
  <si>
    <t>Measure Incentive_One Time</t>
  </si>
  <si>
    <t>Measure Incentive_Annual</t>
  </si>
  <si>
    <t>Measure Forced In (Yes/No)</t>
  </si>
  <si>
    <t>Distribution by Efficiency Level Based on Program/Sales Data</t>
  </si>
  <si>
    <t>kWh Savings per measure unit</t>
  </si>
  <si>
    <t>Summer kW savings per measure unit</t>
  </si>
  <si>
    <t>Winter kW savings per measure unit</t>
  </si>
  <si>
    <t>Existing</t>
  </si>
  <si>
    <t>Energy Affordability</t>
  </si>
  <si>
    <t>Appliance</t>
  </si>
  <si>
    <t>Residential</t>
  </si>
  <si>
    <t>Multifamily</t>
  </si>
  <si>
    <t>Appliances</t>
  </si>
  <si>
    <t>ENERGY STAR Clothes Washer</t>
  </si>
  <si>
    <t>Standard Clothes Washer</t>
  </si>
  <si>
    <t>per unit</t>
  </si>
  <si>
    <t>Time of Sale</t>
  </si>
  <si>
    <t>No</t>
  </si>
  <si>
    <t>Single-Family Attached</t>
  </si>
  <si>
    <t>Heat Pump Clothes Dryer</t>
  </si>
  <si>
    <t>Standard Electric Clothes Dryer</t>
  </si>
  <si>
    <t>Single-Family Detached</t>
  </si>
  <si>
    <t>ENERGY STAR Clothes Dryer</t>
  </si>
  <si>
    <t>Recycling-Freezer</t>
  </si>
  <si>
    <t>Freezer Recycling</t>
  </si>
  <si>
    <t>No recycling</t>
  </si>
  <si>
    <t>Retrofit</t>
  </si>
  <si>
    <t>Recycling-Refrigerator</t>
  </si>
  <si>
    <t>Refrigerator Recycling</t>
  </si>
  <si>
    <t>Recycling-Dehumidifier</t>
  </si>
  <si>
    <t>Dehumidifier Recycling</t>
  </si>
  <si>
    <t>ENERGY STAR Dishwasher</t>
  </si>
  <si>
    <t>Standard Dishwasher</t>
  </si>
  <si>
    <t>Weatherization</t>
  </si>
  <si>
    <t>Water Heating</t>
  </si>
  <si>
    <t>Hot Water Pipe Wrap</t>
  </si>
  <si>
    <t>Electric hot water tank pipe with insulation- R-3.5</t>
  </si>
  <si>
    <t>Electric hot water tank pipe without insulation</t>
  </si>
  <si>
    <t>DHW</t>
  </si>
  <si>
    <t>Water Heater Blanket</t>
  </si>
  <si>
    <t>R-6 blanket insulation to electric water heater</t>
  </si>
  <si>
    <t xml:space="preserve">Uninsulated electric water heater </t>
  </si>
  <si>
    <t>per water heater</t>
  </si>
  <si>
    <t>Drain Water Heat Recovery</t>
  </si>
  <si>
    <t>Drain Water Heat Recovery Device/Ventilator</t>
  </si>
  <si>
    <t>No heat recovery device/ventilator</t>
  </si>
  <si>
    <t>Home Renovation</t>
  </si>
  <si>
    <t>DHW-HR</t>
  </si>
  <si>
    <t>Heat Pump Water Heater</t>
  </si>
  <si>
    <t>Standard Electric Storage Water Heater</t>
  </si>
  <si>
    <t>Yes</t>
  </si>
  <si>
    <t>High Efficiency Storage Water Heaters</t>
  </si>
  <si>
    <t>Electric Standard Water Heater- Efficiency 95%</t>
  </si>
  <si>
    <t>DHW-RET</t>
  </si>
  <si>
    <t>DHW Recirculation Systems</t>
  </si>
  <si>
    <t>No DHW recirculation system</t>
  </si>
  <si>
    <t>Dehumidifier</t>
  </si>
  <si>
    <t>ENERGY STAR Dehumidifier</t>
  </si>
  <si>
    <t xml:space="preserve">ENERGY STAR Dehumidifier </t>
  </si>
  <si>
    <t>Standard Dehumidifier</t>
  </si>
  <si>
    <t>HVAC-HR</t>
  </si>
  <si>
    <t>Cooling</t>
  </si>
  <si>
    <t>Energy Star Central AC SEER 18</t>
  </si>
  <si>
    <t>ENERGY STAR Central Air Conditioner-SEER 18</t>
  </si>
  <si>
    <t>Central Air Conditioner- SEER 15</t>
  </si>
  <si>
    <t>Heating</t>
  </si>
  <si>
    <t>Air Source Heat Pump-SEER 16, 9.0 HSPF (backup-electric)</t>
  </si>
  <si>
    <t>ASHP, SEER 16, 9.0 HSPF</t>
  </si>
  <si>
    <t>Electric resistance + Central AC</t>
  </si>
  <si>
    <t>Mini Split Heat Pump-SEER 16, 9.0 HSPF  (backup-electric)</t>
  </si>
  <si>
    <t>MSHP, SEER 16, 9.0 HSPF</t>
  </si>
  <si>
    <t>Electric resistance +Room AC</t>
  </si>
  <si>
    <t>Ground Source Heat Pump Mini Split- GSHP, EER 17.1, COP 3.6  (backup-electric)</t>
  </si>
  <si>
    <t>GSHP, EER 17.1, COP 3.6</t>
  </si>
  <si>
    <t>Air Source Heat Pump-SEER 16, 9.0 HSPF- Hybrid heating  (backup-gas)</t>
  </si>
  <si>
    <t>Mini Split Heat Pump-SEER 16, 9.0 HSPF- Hybrid heating  (backup-gas)</t>
  </si>
  <si>
    <t>Ground Source Heat Pump Mini Split- GSHP, EER 17.1, COP 3.6- Hybrid heating  (backup-gas)</t>
  </si>
  <si>
    <t>ENERGY STAR Air Source Heat Pump</t>
  </si>
  <si>
    <t>ASHP, SEER 16.8, HSPF 9.0</t>
  </si>
  <si>
    <t>ASHP, SEER 13, HSPF 7.7</t>
  </si>
  <si>
    <t>Radiant Barrier</t>
  </si>
  <si>
    <t>Radiant barrier on roof decking</t>
  </si>
  <si>
    <t>No radiant barrier</t>
  </si>
  <si>
    <t>Ductless Mini-Split Air Conditioner</t>
  </si>
  <si>
    <t>Ductless Mini-Split Air Conditioner-16 SEER</t>
  </si>
  <si>
    <t>Standard room A/C</t>
  </si>
  <si>
    <t>per system</t>
  </si>
  <si>
    <t>HVAC</t>
  </si>
  <si>
    <t>Ceiling Fan</t>
  </si>
  <si>
    <t>ENERGY STAR qualified ceiling fan</t>
  </si>
  <si>
    <t>Conventional non-ENERGY STAR qualified ceiling fan</t>
  </si>
  <si>
    <t>HVAC-RET</t>
  </si>
  <si>
    <t>Ventilation</t>
  </si>
  <si>
    <t>Mechanical Ventilation- ERV, 56%</t>
  </si>
  <si>
    <t>Fan system with ERV 56%</t>
  </si>
  <si>
    <t>Fan system with ERV 48%</t>
  </si>
  <si>
    <t>Lighting- Interior</t>
  </si>
  <si>
    <t>Lighting</t>
  </si>
  <si>
    <t>LED- 100%</t>
  </si>
  <si>
    <t>CFL, Incadescent- 100%</t>
  </si>
  <si>
    <t>Lighting- Exterior</t>
  </si>
  <si>
    <t>Insulation</t>
  </si>
  <si>
    <t>Roof and Attic Insulation (applicable to slab and conditioned attic)</t>
  </si>
  <si>
    <t>Insulation of  R-50</t>
  </si>
  <si>
    <t>No Insulation or insulation of  R-7, R-13, R-19, R-30,R-38</t>
  </si>
  <si>
    <t>Insulation Foundation Wall (applicable to conditioned foundation type)</t>
  </si>
  <si>
    <t>Insulation of  R-20</t>
  </si>
  <si>
    <t>No Insulation or insulation of  R-5, R-10, R-15</t>
  </si>
  <si>
    <t>Above Grade Wall</t>
  </si>
  <si>
    <t>Insulation of  R-19</t>
  </si>
  <si>
    <t>No Insulation or insulation of  R-7, R-11, R-13, R-15</t>
  </si>
  <si>
    <t>Ceiling Insulation</t>
  </si>
  <si>
    <t>Insulation of  R-60</t>
  </si>
  <si>
    <t>No Insulation or insulation of  R-7, R-13, R-19, R-30,R-38,R-49</t>
  </si>
  <si>
    <t>Floor Insulation (applicable to unconditioned foundation type)</t>
  </si>
  <si>
    <t>Insulation of  R-38</t>
  </si>
  <si>
    <t>Insulation of  R-5.3</t>
  </si>
  <si>
    <t>Draft Proofing</t>
  </si>
  <si>
    <t>Infiltration of 12.75 ACH50</t>
  </si>
  <si>
    <t>Infiltration of 15 ACH50</t>
  </si>
  <si>
    <t>per house</t>
  </si>
  <si>
    <t>Air Sealing</t>
  </si>
  <si>
    <t>Infiltration of 8 ACH50</t>
  </si>
  <si>
    <t>ENERGY STAR Windows</t>
  </si>
  <si>
    <t>Standard windows</t>
  </si>
  <si>
    <t>ENERGY STAR Windows (U=0.29, SHGC=0.56)</t>
  </si>
  <si>
    <t>Window Film</t>
  </si>
  <si>
    <t>No window film</t>
  </si>
  <si>
    <t>per home</t>
  </si>
  <si>
    <t>Duct Insulation</t>
  </si>
  <si>
    <t>Duct insulation R-0</t>
  </si>
  <si>
    <t>Duct insulation R-8</t>
  </si>
  <si>
    <t>Cooking Range</t>
  </si>
  <si>
    <t>Induction Cooking Stove top</t>
  </si>
  <si>
    <t>Standard Electric Stove top</t>
  </si>
  <si>
    <t>Appliance-Freezer</t>
  </si>
  <si>
    <t>ENERGY STAR Freezer</t>
  </si>
  <si>
    <t>Standard Freezer</t>
  </si>
  <si>
    <t>ENERGY STAR Refrigerator</t>
  </si>
  <si>
    <t>Standard Refrigerator</t>
  </si>
  <si>
    <t>ENERGY STAR Room Air Conditioner</t>
  </si>
  <si>
    <t>Non-ENERGY STAR Room Air Conditioner</t>
  </si>
  <si>
    <t xml:space="preserve">per unit </t>
  </si>
  <si>
    <t>Water Heater Temperature Setback</t>
  </si>
  <si>
    <t>Water Heater Temperature Setback (from 125 to 120 degrees)</t>
  </si>
  <si>
    <t>No temperature setback</t>
  </si>
  <si>
    <t>Tankless Water Heater</t>
  </si>
  <si>
    <t>Condensing or Non-condensing Tankless Water Heater (EF 0.99)</t>
  </si>
  <si>
    <t>Thermostat</t>
  </si>
  <si>
    <t>Programmable Thermostats</t>
  </si>
  <si>
    <t>Non-Programmable Thermostat</t>
  </si>
  <si>
    <t>Programmable Thermostat</t>
  </si>
  <si>
    <t>Low Flow Showerhead</t>
  </si>
  <si>
    <t>1.25 GPM Showerhead</t>
  </si>
  <si>
    <t>2.0 GPM Showerhead</t>
  </si>
  <si>
    <t>Low Flow Aerators- Bathroom</t>
  </si>
  <si>
    <t>1.0 GPM Showerhead</t>
  </si>
  <si>
    <t>2.2 GPM Showerhead</t>
  </si>
  <si>
    <t xml:space="preserve">Low Flow Aerators- Kitchen </t>
  </si>
  <si>
    <t>1.5 GPM Showerhead</t>
  </si>
  <si>
    <t>Plug Load</t>
  </si>
  <si>
    <t>Misc</t>
  </si>
  <si>
    <t>Tier 2-Advanced Power Strip</t>
  </si>
  <si>
    <t xml:space="preserve">Home entertainment and office equipment controlled with Tier 2 Advance Power Strips (APS)   </t>
  </si>
  <si>
    <t xml:space="preserve">Home entertainment and office equipment with no power strip (wall socket) or standard power strip </t>
  </si>
  <si>
    <t>Smart Thermostat- Baseboard Heating</t>
  </si>
  <si>
    <t>Electric baseboard heating with non-programmable or programmable thermostat</t>
  </si>
  <si>
    <t>Smart Thermostat- Electric Furnace</t>
  </si>
  <si>
    <t xml:space="preserve">Conventional manual and programmable thermostat for Electric Furnace </t>
  </si>
  <si>
    <t>Smart Thermostat (DR)</t>
  </si>
  <si>
    <t>Thermostat (DR)</t>
  </si>
  <si>
    <t>Enrolled in DR</t>
  </si>
  <si>
    <t>Not Enrolled in DR</t>
  </si>
  <si>
    <t>Water Heating (DR)</t>
  </si>
  <si>
    <t>BESS (DR)</t>
  </si>
  <si>
    <t>Battery</t>
  </si>
  <si>
    <t>Standalone Battery storage (DR)</t>
  </si>
  <si>
    <t>Solar PV (DER)</t>
  </si>
  <si>
    <t>SPV (DER)</t>
  </si>
  <si>
    <t>PV</t>
  </si>
  <si>
    <t>Enrolled in DER</t>
  </si>
  <si>
    <t>Not Enrolled in DER</t>
  </si>
  <si>
    <t>Solar PV + Battery Storage (DER)</t>
  </si>
  <si>
    <t>SPV + BESS (DER)</t>
  </si>
  <si>
    <t>Electric Vehicle (DR)</t>
  </si>
  <si>
    <t>Electric Vehicles</t>
  </si>
  <si>
    <t>New</t>
  </si>
  <si>
    <t>New Contruction Program</t>
  </si>
  <si>
    <t>New Construction Measure</t>
  </si>
  <si>
    <t/>
  </si>
  <si>
    <t>New Construction</t>
  </si>
  <si>
    <t>Electric Vehicle SF (DR)</t>
  </si>
  <si>
    <t>Measure ID</t>
  </si>
  <si>
    <t>End-Use</t>
  </si>
  <si>
    <t>total__kwh</t>
  </si>
  <si>
    <t>Low Flow Showerhead- Single Family</t>
  </si>
  <si>
    <t>Low Flow Showerhead- Multi Family</t>
  </si>
  <si>
    <t>Low Flow Aerators- Bathroom - Single Family</t>
  </si>
  <si>
    <t>Low Flow Aerators- Bathroom- Multi Family</t>
  </si>
  <si>
    <t>Low Flow Aerators- Kitchen - Single Family</t>
  </si>
  <si>
    <t>Low Flow Aerators- Kitchen- Multi Family</t>
  </si>
  <si>
    <t>Tier 2-Advanced Power Strip - Single Family</t>
  </si>
  <si>
    <t>Tier 2-Advanced Power Strip - Multi Family</t>
  </si>
  <si>
    <t>Smart Thermostat- Baseboard Heating- Single Family</t>
  </si>
  <si>
    <t>Smart Thermostat- Baseboard Heating - Multi Family</t>
  </si>
  <si>
    <t>Smart Thermostat- Electric Furnace - Multi Family</t>
  </si>
  <si>
    <t>total__kw</t>
  </si>
  <si>
    <t>Electric Vehicle MF (DR)</t>
  </si>
  <si>
    <t>Max Market Share</t>
  </si>
  <si>
    <t>Commercial</t>
  </si>
  <si>
    <t>Interruptible (DR)</t>
  </si>
  <si>
    <t>Industrial</t>
  </si>
  <si>
    <t>Category</t>
  </si>
  <si>
    <t>Parameter</t>
  </si>
  <si>
    <t>Input</t>
  </si>
  <si>
    <t>Source</t>
  </si>
  <si>
    <t>Program Planning</t>
  </si>
  <si>
    <t>Base Year</t>
  </si>
  <si>
    <t>IESO</t>
  </si>
  <si>
    <t>Portfolio Start Year</t>
  </si>
  <si>
    <t>Portfolio End Year</t>
  </si>
  <si>
    <t>Inflation Rate</t>
  </si>
  <si>
    <t>Utility Company Real Discount Rate</t>
  </si>
  <si>
    <t>Reserve Margin</t>
  </si>
  <si>
    <t>IESO’s Reliability Outlook - Planning and Forecasting</t>
  </si>
  <si>
    <t>Smart Thermostat (DR) - Winter</t>
  </si>
  <si>
    <t>Smart Thermostat (DR) - Winter NC</t>
  </si>
  <si>
    <t>Non-Measure Inputs</t>
  </si>
  <si>
    <t>Parameters for Adoption Curves (Bass Diffusion) - Demand Response</t>
  </si>
  <si>
    <t>Thermal Storage</t>
  </si>
  <si>
    <t>Standalone BESS (DR)</t>
  </si>
  <si>
    <t>* DER programs maximum market share was guided by the calibration to existing contracted solar. DER battery storage was assumed to have a 10% attachment rate to Solar PV adoption.</t>
  </si>
  <si>
    <t>Nameplate Capacities for DER Measures</t>
  </si>
  <si>
    <t>Nameplate Capacity</t>
  </si>
  <si>
    <t>BESS</t>
  </si>
  <si>
    <t>C&amp;I</t>
  </si>
  <si>
    <t>8.8 kWac</t>
  </si>
  <si>
    <t>5 kW / 20 kWh</t>
  </si>
  <si>
    <t>500 kWac</t>
  </si>
  <si>
    <t>400 kW / 2400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</si>
</sst>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0.0%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5" fillId="0" borderId="0"/>
    <xf numFmtId="165" fontId="7" fillId="0" borderId="0" applyFont="0" applyFill="0" applyBorder="0" applyAlignment="0" applyProtection="0"/>
    <xf numFmtId="0" fontId="7" fillId="0" borderId="0"/>
    <xf numFmtId="9" fontId="12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10" fillId="0" borderId="0" xfId="0" applyFont="1"/>
    <xf numFmtId="164" fontId="10" fillId="0" borderId="1" xfId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9" fontId="10" fillId="0" borderId="1" xfId="0" applyNumberFormat="1" applyFont="1" applyBorder="1"/>
    <xf numFmtId="0" fontId="11" fillId="2" borderId="1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64" fontId="11" fillId="2" borderId="1" xfId="3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10" fillId="0" borderId="1" xfId="4" applyFont="1" applyBorder="1" applyAlignment="1" applyProtection="1">
      <alignment horizontal="center"/>
      <protection locked="0"/>
    </xf>
    <xf numFmtId="3" fontId="10" fillId="0" borderId="1" xfId="4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0" xfId="4" applyFont="1" applyAlignment="1">
      <alignment horizontal="left"/>
    </xf>
    <xf numFmtId="0" fontId="10" fillId="0" borderId="0" xfId="4" applyFont="1" applyAlignment="1" applyProtection="1">
      <alignment horizontal="left"/>
      <protection locked="0"/>
    </xf>
    <xf numFmtId="166" fontId="10" fillId="0" borderId="0" xfId="4" applyNumberFormat="1" applyFont="1" applyAlignment="1" applyProtection="1">
      <alignment horizontal="center"/>
      <protection locked="0"/>
    </xf>
    <xf numFmtId="164" fontId="10" fillId="0" borderId="0" xfId="1" applyFont="1" applyFill="1" applyBorder="1" applyAlignment="1">
      <alignment horizontal="right"/>
    </xf>
    <xf numFmtId="9" fontId="10" fillId="0" borderId="0" xfId="0" applyNumberFormat="1" applyFont="1"/>
    <xf numFmtId="9" fontId="10" fillId="0" borderId="1" xfId="0" applyNumberFormat="1" applyFont="1" applyBorder="1" applyAlignment="1">
      <alignment horizontal="center"/>
    </xf>
    <xf numFmtId="0" fontId="10" fillId="0" borderId="1" xfId="2" applyFont="1" applyBorder="1" applyAlignment="1" applyProtection="1">
      <alignment horizontal="left" indent="1"/>
      <protection locked="0"/>
    </xf>
    <xf numFmtId="0" fontId="10" fillId="0" borderId="1" xfId="0" applyFont="1" applyBorder="1" applyAlignment="1">
      <alignment horizontal="left" indent="1"/>
    </xf>
    <xf numFmtId="0" fontId="10" fillId="0" borderId="1" xfId="4" applyFont="1" applyBorder="1" applyAlignment="1">
      <alignment horizontal="left" indent="1"/>
    </xf>
    <xf numFmtId="0" fontId="10" fillId="0" borderId="1" xfId="4" applyFont="1" applyBorder="1" applyAlignment="1" applyProtection="1">
      <alignment horizontal="left" indent="1"/>
      <protection locked="0"/>
    </xf>
    <xf numFmtId="164" fontId="11" fillId="0" borderId="1" xfId="3" applyFont="1" applyFill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top"/>
    </xf>
    <xf numFmtId="0" fontId="4" fillId="0" borderId="0" xfId="8"/>
    <xf numFmtId="0" fontId="10" fillId="0" borderId="1" xfId="1" applyNumberFormat="1" applyFont="1" applyFill="1" applyBorder="1" applyAlignment="1">
      <alignment horizontal="right"/>
    </xf>
    <xf numFmtId="0" fontId="10" fillId="0" borderId="0" xfId="4" applyFont="1" applyAlignment="1" applyProtection="1">
      <alignment horizontal="center"/>
      <protection locked="0"/>
    </xf>
    <xf numFmtId="0" fontId="10" fillId="0" borderId="0" xfId="1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top"/>
    </xf>
    <xf numFmtId="9" fontId="1" fillId="0" borderId="0" xfId="7" applyFont="1"/>
    <xf numFmtId="0" fontId="14" fillId="2" borderId="1" xfId="0" applyFont="1" applyFill="1" applyBorder="1" applyAlignment="1">
      <alignment horizontal="center" vertical="center"/>
    </xf>
    <xf numFmtId="0" fontId="10" fillId="0" borderId="0" xfId="9" applyFont="1" applyAlignment="1">
      <alignment vertical="center"/>
    </xf>
    <xf numFmtId="0" fontId="11" fillId="2" borderId="1" xfId="9" applyFont="1" applyFill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10" fillId="0" borderId="1" xfId="9" applyFont="1" applyBorder="1" applyAlignment="1">
      <alignment horizontal="center" vertical="center"/>
    </xf>
    <xf numFmtId="167" fontId="7" fillId="0" borderId="1" xfId="10" applyNumberFormat="1" applyFont="1" applyBorder="1" applyAlignment="1">
      <alignment horizontal="center" vertical="center"/>
    </xf>
    <xf numFmtId="167" fontId="7" fillId="0" borderId="1" xfId="10" applyNumberFormat="1" applyFont="1" applyFill="1" applyBorder="1" applyAlignment="1">
      <alignment horizontal="center" vertical="center"/>
    </xf>
    <xf numFmtId="0" fontId="10" fillId="0" borderId="1" xfId="9" applyFont="1" applyBorder="1" applyAlignment="1">
      <alignment horizontal="left" vertical="center" indent="1"/>
    </xf>
    <xf numFmtId="0" fontId="10" fillId="0" borderId="0" xfId="9" applyFont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9" fontId="0" fillId="0" borderId="1" xfId="7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0" fillId="0" borderId="1" xfId="7" applyNumberFormat="1" applyFont="1" applyBorder="1" applyAlignment="1">
      <alignment horizontal="center" vertical="center"/>
    </xf>
    <xf numFmtId="0" fontId="11" fillId="2" borderId="2" xfId="9" applyFont="1" applyFill="1" applyBorder="1" applyAlignment="1">
      <alignment horizontal="left" vertical="center" indent="1"/>
    </xf>
    <xf numFmtId="0" fontId="15" fillId="0" borderId="0" xfId="0" applyFont="1" applyAlignment="1">
      <alignment horizontal="left" indent="1"/>
    </xf>
  </cellXfs>
  <cellStyles count="16">
    <cellStyle name="Comma 10" xfId="5" xr:uid="{1D5FA3F7-7D4A-42BF-B0AF-4AAD867A8EBA}"/>
    <cellStyle name="Currency" xfId="1" builtinId="4"/>
    <cellStyle name="Currency 10" xfId="3" xr:uid="{2CA379BD-1CEC-4143-A15B-BC35A0D0AC16}"/>
    <cellStyle name="Currency 2" xfId="11" xr:uid="{F0A42700-ED37-4405-8FAA-F95B6E2A2877}"/>
    <cellStyle name="Currency 3" xfId="13" xr:uid="{75D2FCF9-5437-4DC1-89E9-B98C43787903}"/>
    <cellStyle name="Currency 4" xfId="15" xr:uid="{0940B4CE-C06A-47DA-9178-BFD97BD51349}"/>
    <cellStyle name="Normal" xfId="0" builtinId="0"/>
    <cellStyle name="Normal 10" xfId="2" xr:uid="{90EEF876-1E6B-4590-AA5C-839A6C750E3C}"/>
    <cellStyle name="Normal 2" xfId="8" xr:uid="{F033F4C2-32A1-4236-95CC-1DB726C53FF7}"/>
    <cellStyle name="Normal 2 10 7" xfId="4" xr:uid="{86D2B630-BE59-42BD-8BDA-E4B399D5906F}"/>
    <cellStyle name="Normal 2 10 7 2" xfId="12" xr:uid="{1C71A2A2-4C2A-4A06-ACE7-CBE6CCA09FEE}"/>
    <cellStyle name="Normal 2 10 7 3" xfId="14" xr:uid="{41A0B67F-6A36-48B4-808A-09334FBBDC71}"/>
    <cellStyle name="Normal 3" xfId="9" xr:uid="{7A8A7999-5D16-45E6-B94E-6EFFA5114673}"/>
    <cellStyle name="Normal 7" xfId="6" xr:uid="{E9E15B35-FD52-41C4-B75F-1293E0BC0192}"/>
    <cellStyle name="Percent" xfId="7" builtinId="5"/>
    <cellStyle name="Percent 2" xfId="10" xr:uid="{C114174F-93FC-4862-8441-AF1D6B78F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FABA-B38B-41C3-B89A-E8B6B21AD0EF}">
  <sheetPr>
    <tabColor rgb="FF30F298"/>
    <pageSetUpPr autoPageBreaks="0"/>
  </sheetPr>
  <dimension ref="A1:W205"/>
  <sheetViews>
    <sheetView topLeftCell="F34" zoomScale="86" workbookViewId="0">
      <selection activeCell="K52" sqref="K52:K65"/>
    </sheetView>
  </sheetViews>
  <sheetFormatPr defaultColWidth="9.44140625" defaultRowHeight="13.2" x14ac:dyDescent="0.25"/>
  <cols>
    <col min="1" max="1" width="6.21875" style="1" bestFit="1" customWidth="1"/>
    <col min="2" max="2" width="10.5546875" style="1" bestFit="1" customWidth="1"/>
    <col min="3" max="3" width="29.77734375" style="1" bestFit="1" customWidth="1"/>
    <col min="4" max="4" width="34.21875" style="1" bestFit="1" customWidth="1"/>
    <col min="5" max="5" width="16.44140625" style="1" customWidth="1"/>
    <col min="6" max="6" width="53.21875" style="1" customWidth="1"/>
    <col min="7" max="7" width="15.77734375" style="1" bestFit="1" customWidth="1"/>
    <col min="8" max="8" width="42.77734375" style="1" customWidth="1"/>
    <col min="9" max="9" width="56.44140625" style="1" customWidth="1"/>
    <col min="10" max="10" width="46.77734375" style="1" customWidth="1"/>
    <col min="11" max="11" width="24.5546875" style="1" customWidth="1"/>
    <col min="12" max="12" width="17.77734375" style="1" customWidth="1"/>
    <col min="13" max="13" width="9" style="1" bestFit="1" customWidth="1"/>
    <col min="14" max="16" width="15.44140625" style="1" customWidth="1"/>
    <col min="17" max="17" width="16.5546875" style="1" customWidth="1"/>
    <col min="18" max="18" width="14.77734375" style="1" bestFit="1" customWidth="1"/>
    <col min="19" max="19" width="19.5546875" style="1" bestFit="1" customWidth="1"/>
    <col min="20" max="20" width="25.77734375" style="1" bestFit="1" customWidth="1"/>
    <col min="21" max="16384" width="9.44140625" style="1"/>
  </cols>
  <sheetData>
    <row r="1" spans="1:23" s="3" customFormat="1" ht="79.2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5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25"/>
    </row>
    <row r="2" spans="1:23" x14ac:dyDescent="0.25">
      <c r="A2" s="8">
        <v>1</v>
      </c>
      <c r="B2" s="21" t="s">
        <v>22</v>
      </c>
      <c r="C2" s="22" t="s">
        <v>23</v>
      </c>
      <c r="D2" s="22" t="s">
        <v>24</v>
      </c>
      <c r="E2" s="23" t="s">
        <v>25</v>
      </c>
      <c r="F2" s="23" t="s">
        <v>26</v>
      </c>
      <c r="G2" s="24" t="s">
        <v>27</v>
      </c>
      <c r="H2" s="21" t="s">
        <v>28</v>
      </c>
      <c r="I2" s="21" t="s">
        <v>28</v>
      </c>
      <c r="J2" s="21" t="s">
        <v>29</v>
      </c>
      <c r="K2" s="21" t="s">
        <v>30</v>
      </c>
      <c r="L2" s="21" t="s">
        <v>31</v>
      </c>
      <c r="M2" s="9">
        <v>14</v>
      </c>
      <c r="N2" s="2">
        <v>118.32000000000001</v>
      </c>
      <c r="O2" s="2">
        <v>0</v>
      </c>
      <c r="P2" s="2">
        <v>100</v>
      </c>
      <c r="Q2" s="2">
        <v>0</v>
      </c>
      <c r="R2" s="11" t="s">
        <v>32</v>
      </c>
      <c r="S2" s="4">
        <v>1</v>
      </c>
    </row>
    <row r="3" spans="1:23" x14ac:dyDescent="0.25">
      <c r="A3" s="8">
        <v>2</v>
      </c>
      <c r="B3" s="21" t="s">
        <v>22</v>
      </c>
      <c r="C3" s="22" t="s">
        <v>23</v>
      </c>
      <c r="D3" s="22" t="s">
        <v>24</v>
      </c>
      <c r="E3" s="23" t="s">
        <v>25</v>
      </c>
      <c r="F3" s="23" t="s">
        <v>33</v>
      </c>
      <c r="G3" s="24" t="s">
        <v>27</v>
      </c>
      <c r="H3" s="21" t="s">
        <v>34</v>
      </c>
      <c r="I3" s="21" t="s">
        <v>34</v>
      </c>
      <c r="J3" s="21" t="s">
        <v>35</v>
      </c>
      <c r="K3" s="21" t="s">
        <v>30</v>
      </c>
      <c r="L3" s="21" t="s">
        <v>31</v>
      </c>
      <c r="M3" s="9">
        <v>16</v>
      </c>
      <c r="N3" s="2">
        <v>206.72000000000003</v>
      </c>
      <c r="O3" s="2">
        <v>0</v>
      </c>
      <c r="P3" s="2">
        <v>100</v>
      </c>
      <c r="Q3" s="2">
        <v>0</v>
      </c>
      <c r="R3" s="11" t="s">
        <v>32</v>
      </c>
      <c r="S3" s="4">
        <v>0.5</v>
      </c>
    </row>
    <row r="4" spans="1:23" x14ac:dyDescent="0.25">
      <c r="A4" s="8">
        <v>3</v>
      </c>
      <c r="B4" s="21" t="s">
        <v>22</v>
      </c>
      <c r="C4" s="22" t="s">
        <v>23</v>
      </c>
      <c r="D4" s="22" t="s">
        <v>24</v>
      </c>
      <c r="E4" s="23" t="s">
        <v>25</v>
      </c>
      <c r="F4" s="23" t="s">
        <v>36</v>
      </c>
      <c r="G4" s="24" t="s">
        <v>27</v>
      </c>
      <c r="H4" s="21" t="s">
        <v>37</v>
      </c>
      <c r="I4" s="21" t="s">
        <v>37</v>
      </c>
      <c r="J4" s="21" t="s">
        <v>35</v>
      </c>
      <c r="K4" s="21" t="s">
        <v>30</v>
      </c>
      <c r="L4" s="21" t="s">
        <v>31</v>
      </c>
      <c r="M4" s="9">
        <v>16</v>
      </c>
      <c r="N4" s="2">
        <v>206.72000000000003</v>
      </c>
      <c r="O4" s="2">
        <v>0</v>
      </c>
      <c r="P4" s="2">
        <v>167</v>
      </c>
      <c r="Q4" s="2">
        <v>0</v>
      </c>
      <c r="R4" s="11" t="s">
        <v>32</v>
      </c>
      <c r="S4" s="4">
        <v>0.5</v>
      </c>
    </row>
    <row r="5" spans="1:23" x14ac:dyDescent="0.25">
      <c r="A5" s="8">
        <v>4</v>
      </c>
      <c r="B5" s="21" t="s">
        <v>22</v>
      </c>
      <c r="C5" s="22" t="s">
        <v>23</v>
      </c>
      <c r="D5" s="22" t="s">
        <v>38</v>
      </c>
      <c r="E5" s="23" t="s">
        <v>25</v>
      </c>
      <c r="F5" s="23" t="s">
        <v>26</v>
      </c>
      <c r="G5" s="24" t="s">
        <v>27</v>
      </c>
      <c r="H5" s="21" t="s">
        <v>39</v>
      </c>
      <c r="I5" s="21" t="s">
        <v>39</v>
      </c>
      <c r="J5" s="21" t="s">
        <v>40</v>
      </c>
      <c r="K5" s="21" t="s">
        <v>30</v>
      </c>
      <c r="L5" s="21" t="s">
        <v>41</v>
      </c>
      <c r="M5" s="9">
        <v>7</v>
      </c>
      <c r="N5" s="2">
        <v>231.20000000000002</v>
      </c>
      <c r="O5" s="2">
        <v>0</v>
      </c>
      <c r="P5" s="2">
        <v>231.20000000000002</v>
      </c>
      <c r="Q5" s="2">
        <v>0</v>
      </c>
      <c r="R5" s="11" t="s">
        <v>32</v>
      </c>
      <c r="S5" s="4">
        <v>1</v>
      </c>
    </row>
    <row r="6" spans="1:23" x14ac:dyDescent="0.25">
      <c r="A6" s="8">
        <v>5</v>
      </c>
      <c r="B6" s="21" t="s">
        <v>22</v>
      </c>
      <c r="C6" s="22" t="s">
        <v>23</v>
      </c>
      <c r="D6" s="22" t="s">
        <v>42</v>
      </c>
      <c r="E6" s="23" t="s">
        <v>25</v>
      </c>
      <c r="F6" s="23" t="s">
        <v>33</v>
      </c>
      <c r="G6" s="24" t="s">
        <v>27</v>
      </c>
      <c r="H6" s="21" t="s">
        <v>43</v>
      </c>
      <c r="I6" s="21" t="s">
        <v>43</v>
      </c>
      <c r="J6" s="21" t="s">
        <v>40</v>
      </c>
      <c r="K6" s="21" t="s">
        <v>30</v>
      </c>
      <c r="L6" s="21" t="s">
        <v>41</v>
      </c>
      <c r="M6" s="9">
        <v>7</v>
      </c>
      <c r="N6" s="2">
        <v>231.20000000000002</v>
      </c>
      <c r="O6" s="2">
        <v>0</v>
      </c>
      <c r="P6" s="2">
        <v>231.20000000000002</v>
      </c>
      <c r="Q6" s="2">
        <v>0</v>
      </c>
      <c r="R6" s="11" t="s">
        <v>32</v>
      </c>
      <c r="S6" s="4">
        <v>1</v>
      </c>
    </row>
    <row r="7" spans="1:23" x14ac:dyDescent="0.25">
      <c r="A7" s="8">
        <v>6</v>
      </c>
      <c r="B7" s="21" t="s">
        <v>22</v>
      </c>
      <c r="C7" s="22" t="s">
        <v>23</v>
      </c>
      <c r="D7" s="22" t="s">
        <v>44</v>
      </c>
      <c r="E7" s="23" t="s">
        <v>25</v>
      </c>
      <c r="F7" s="23" t="s">
        <v>36</v>
      </c>
      <c r="G7" s="24" t="s">
        <v>27</v>
      </c>
      <c r="H7" s="21" t="s">
        <v>45</v>
      </c>
      <c r="I7" s="21" t="s">
        <v>45</v>
      </c>
      <c r="J7" s="21" t="s">
        <v>40</v>
      </c>
      <c r="K7" s="21" t="s">
        <v>30</v>
      </c>
      <c r="L7" s="21" t="s">
        <v>41</v>
      </c>
      <c r="M7" s="9">
        <v>4</v>
      </c>
      <c r="N7" s="2">
        <v>231.20000000000002</v>
      </c>
      <c r="O7" s="2">
        <v>0</v>
      </c>
      <c r="P7" s="2">
        <v>231.20000000000002</v>
      </c>
      <c r="Q7" s="2">
        <v>0</v>
      </c>
      <c r="R7" s="11" t="s">
        <v>32</v>
      </c>
      <c r="S7" s="4">
        <v>1</v>
      </c>
    </row>
    <row r="8" spans="1:23" x14ac:dyDescent="0.25">
      <c r="A8" s="8">
        <v>7</v>
      </c>
      <c r="B8" s="21" t="s">
        <v>22</v>
      </c>
      <c r="C8" s="22" t="s">
        <v>23</v>
      </c>
      <c r="D8" s="22" t="s">
        <v>24</v>
      </c>
      <c r="E8" s="23" t="s">
        <v>25</v>
      </c>
      <c r="F8" s="23" t="s">
        <v>26</v>
      </c>
      <c r="G8" s="24" t="s">
        <v>27</v>
      </c>
      <c r="H8" s="21" t="s">
        <v>46</v>
      </c>
      <c r="I8" s="21" t="s">
        <v>46</v>
      </c>
      <c r="J8" s="21" t="s">
        <v>47</v>
      </c>
      <c r="K8" s="21" t="s">
        <v>30</v>
      </c>
      <c r="L8" s="21" t="s">
        <v>31</v>
      </c>
      <c r="M8" s="9">
        <v>11</v>
      </c>
      <c r="N8" s="2">
        <v>40.800000000000004</v>
      </c>
      <c r="O8" s="2">
        <v>0</v>
      </c>
      <c r="P8" s="2">
        <v>36</v>
      </c>
      <c r="Q8" s="2">
        <v>0</v>
      </c>
      <c r="R8" s="11" t="s">
        <v>32</v>
      </c>
      <c r="S8" s="4">
        <v>1</v>
      </c>
    </row>
    <row r="9" spans="1:23" x14ac:dyDescent="0.25">
      <c r="A9" s="8">
        <v>8</v>
      </c>
      <c r="B9" s="21" t="s">
        <v>22</v>
      </c>
      <c r="C9" s="22" t="s">
        <v>23</v>
      </c>
      <c r="D9" s="22" t="s">
        <v>48</v>
      </c>
      <c r="E9" s="23" t="s">
        <v>25</v>
      </c>
      <c r="F9" s="23" t="s">
        <v>33</v>
      </c>
      <c r="G9" s="24" t="s">
        <v>49</v>
      </c>
      <c r="H9" s="21" t="s">
        <v>50</v>
      </c>
      <c r="I9" s="21" t="s">
        <v>51</v>
      </c>
      <c r="J9" s="21" t="s">
        <v>52</v>
      </c>
      <c r="K9" s="21" t="s">
        <v>30</v>
      </c>
      <c r="L9" s="21" t="s">
        <v>41</v>
      </c>
      <c r="M9" s="9">
        <v>12</v>
      </c>
      <c r="N9" s="2">
        <v>714</v>
      </c>
      <c r="O9" s="2">
        <v>0</v>
      </c>
      <c r="P9" s="2">
        <v>700</v>
      </c>
      <c r="Q9" s="2">
        <v>0</v>
      </c>
      <c r="R9" s="11" t="s">
        <v>32</v>
      </c>
      <c r="S9" s="4">
        <v>1</v>
      </c>
    </row>
    <row r="10" spans="1:23" x14ac:dyDescent="0.25">
      <c r="A10" s="8">
        <v>9</v>
      </c>
      <c r="B10" s="21" t="s">
        <v>22</v>
      </c>
      <c r="C10" s="22" t="s">
        <v>23</v>
      </c>
      <c r="D10" s="22" t="s">
        <v>53</v>
      </c>
      <c r="E10" s="23" t="s">
        <v>25</v>
      </c>
      <c r="F10" s="23" t="s">
        <v>36</v>
      </c>
      <c r="G10" s="24" t="s">
        <v>49</v>
      </c>
      <c r="H10" s="21" t="s">
        <v>54</v>
      </c>
      <c r="I10" s="21" t="s">
        <v>55</v>
      </c>
      <c r="J10" s="21" t="s">
        <v>56</v>
      </c>
      <c r="K10" s="21" t="s">
        <v>57</v>
      </c>
      <c r="L10" s="21" t="s">
        <v>41</v>
      </c>
      <c r="M10" s="9">
        <v>7</v>
      </c>
      <c r="N10" s="2">
        <v>138</v>
      </c>
      <c r="O10" s="2">
        <v>0</v>
      </c>
      <c r="P10" s="2">
        <v>69</v>
      </c>
      <c r="Q10" s="2">
        <v>0</v>
      </c>
      <c r="R10" s="11" t="s">
        <v>32</v>
      </c>
      <c r="S10" s="4">
        <v>1</v>
      </c>
    </row>
    <row r="11" spans="1:23" x14ac:dyDescent="0.25">
      <c r="A11" s="8">
        <v>10</v>
      </c>
      <c r="B11" s="21" t="s">
        <v>22</v>
      </c>
      <c r="C11" s="22" t="s">
        <v>23</v>
      </c>
      <c r="D11" s="22" t="s">
        <v>48</v>
      </c>
      <c r="E11" s="23" t="s">
        <v>25</v>
      </c>
      <c r="F11" s="23" t="s">
        <v>26</v>
      </c>
      <c r="G11" s="24" t="s">
        <v>49</v>
      </c>
      <c r="H11" s="21" t="s">
        <v>58</v>
      </c>
      <c r="I11" s="21" t="s">
        <v>59</v>
      </c>
      <c r="J11" s="21" t="s">
        <v>60</v>
      </c>
      <c r="K11" s="21" t="s">
        <v>30</v>
      </c>
      <c r="L11" s="21" t="s">
        <v>41</v>
      </c>
      <c r="M11" s="9">
        <v>30</v>
      </c>
      <c r="N11" s="2">
        <v>1011.84</v>
      </c>
      <c r="O11" s="2">
        <v>0</v>
      </c>
      <c r="P11" s="2">
        <v>150</v>
      </c>
      <c r="Q11" s="2">
        <v>0</v>
      </c>
      <c r="R11" s="11" t="s">
        <v>32</v>
      </c>
      <c r="S11" s="4">
        <v>1</v>
      </c>
    </row>
    <row r="12" spans="1:23" x14ac:dyDescent="0.25">
      <c r="A12" s="8">
        <v>11</v>
      </c>
      <c r="B12" s="21" t="s">
        <v>22</v>
      </c>
      <c r="C12" s="22" t="s">
        <v>61</v>
      </c>
      <c r="D12" s="22" t="s">
        <v>62</v>
      </c>
      <c r="E12" s="23" t="s">
        <v>25</v>
      </c>
      <c r="F12" s="23" t="s">
        <v>33</v>
      </c>
      <c r="G12" s="24" t="s">
        <v>49</v>
      </c>
      <c r="H12" s="21" t="s">
        <v>63</v>
      </c>
      <c r="I12" s="21" t="s">
        <v>63</v>
      </c>
      <c r="J12" s="21" t="s">
        <v>64</v>
      </c>
      <c r="K12" s="21" t="s">
        <v>30</v>
      </c>
      <c r="L12" s="21" t="s">
        <v>31</v>
      </c>
      <c r="M12" s="9">
        <v>15</v>
      </c>
      <c r="N12" s="2">
        <v>1400.8000000000002</v>
      </c>
      <c r="O12" s="2">
        <v>0</v>
      </c>
      <c r="P12" s="2">
        <v>500</v>
      </c>
      <c r="Q12" s="2">
        <v>0</v>
      </c>
      <c r="R12" s="11" t="s">
        <v>65</v>
      </c>
      <c r="S12" s="4">
        <v>0.35</v>
      </c>
    </row>
    <row r="13" spans="1:23" x14ac:dyDescent="0.25">
      <c r="A13" s="8">
        <v>12</v>
      </c>
      <c r="B13" s="21" t="s">
        <v>22</v>
      </c>
      <c r="C13" s="22" t="s">
        <v>61</v>
      </c>
      <c r="D13" s="22" t="s">
        <v>62</v>
      </c>
      <c r="E13" s="23" t="s">
        <v>25</v>
      </c>
      <c r="F13" s="23" t="s">
        <v>36</v>
      </c>
      <c r="G13" s="24" t="s">
        <v>49</v>
      </c>
      <c r="H13" s="21" t="s">
        <v>66</v>
      </c>
      <c r="I13" s="21" t="s">
        <v>67</v>
      </c>
      <c r="J13" s="21" t="s">
        <v>64</v>
      </c>
      <c r="K13" s="21" t="s">
        <v>30</v>
      </c>
      <c r="L13" s="21" t="s">
        <v>31</v>
      </c>
      <c r="M13" s="9">
        <v>15</v>
      </c>
      <c r="N13" s="2">
        <v>1630.64</v>
      </c>
      <c r="O13" s="2">
        <v>0</v>
      </c>
      <c r="P13" s="2">
        <v>500</v>
      </c>
      <c r="Q13" s="2">
        <v>0</v>
      </c>
      <c r="R13" s="11" t="s">
        <v>32</v>
      </c>
      <c r="S13" s="4">
        <v>0.03</v>
      </c>
    </row>
    <row r="14" spans="1:23" x14ac:dyDescent="0.25">
      <c r="A14" s="8">
        <v>13</v>
      </c>
      <c r="B14" s="21" t="s">
        <v>22</v>
      </c>
      <c r="C14" s="22" t="s">
        <v>61</v>
      </c>
      <c r="D14" s="22" t="s">
        <v>68</v>
      </c>
      <c r="E14" s="23" t="s">
        <v>25</v>
      </c>
      <c r="F14" s="23" t="s">
        <v>26</v>
      </c>
      <c r="G14" s="24" t="s">
        <v>49</v>
      </c>
      <c r="H14" s="21" t="s">
        <v>69</v>
      </c>
      <c r="I14" s="21" t="s">
        <v>69</v>
      </c>
      <c r="J14" s="21" t="s">
        <v>70</v>
      </c>
      <c r="K14" s="21" t="s">
        <v>30</v>
      </c>
      <c r="L14" s="21" t="s">
        <v>41</v>
      </c>
      <c r="M14" s="9">
        <v>15</v>
      </c>
      <c r="N14" s="2">
        <v>425</v>
      </c>
      <c r="O14" s="2">
        <v>0</v>
      </c>
      <c r="P14" s="2">
        <v>400</v>
      </c>
      <c r="Q14" s="2">
        <v>0</v>
      </c>
      <c r="R14" s="11" t="s">
        <v>32</v>
      </c>
      <c r="S14" s="4">
        <v>1</v>
      </c>
    </row>
    <row r="15" spans="1:23" x14ac:dyDescent="0.25">
      <c r="A15" s="8">
        <v>14</v>
      </c>
      <c r="B15" s="21" t="s">
        <v>22</v>
      </c>
      <c r="C15" s="22" t="s">
        <v>23</v>
      </c>
      <c r="D15" s="22" t="s">
        <v>71</v>
      </c>
      <c r="E15" s="23" t="s">
        <v>25</v>
      </c>
      <c r="F15" s="23" t="s">
        <v>33</v>
      </c>
      <c r="G15" s="24" t="s">
        <v>27</v>
      </c>
      <c r="H15" s="21" t="s">
        <v>72</v>
      </c>
      <c r="I15" s="21" t="s">
        <v>73</v>
      </c>
      <c r="J15" s="21" t="s">
        <v>74</v>
      </c>
      <c r="K15" s="21" t="s">
        <v>30</v>
      </c>
      <c r="L15" s="21" t="s">
        <v>41</v>
      </c>
      <c r="M15" s="9">
        <v>12</v>
      </c>
      <c r="N15" s="2">
        <v>12.24</v>
      </c>
      <c r="O15" s="2">
        <v>0</v>
      </c>
      <c r="P15" s="2">
        <v>6.12</v>
      </c>
      <c r="Q15" s="2">
        <v>0</v>
      </c>
      <c r="R15" s="11" t="s">
        <v>32</v>
      </c>
      <c r="S15" s="4">
        <v>1</v>
      </c>
    </row>
    <row r="16" spans="1:23" x14ac:dyDescent="0.25">
      <c r="A16" s="8">
        <v>15</v>
      </c>
      <c r="B16" s="21" t="s">
        <v>22</v>
      </c>
      <c r="C16" s="22" t="s">
        <v>61</v>
      </c>
      <c r="D16" s="22" t="s">
        <v>75</v>
      </c>
      <c r="E16" s="23" t="s">
        <v>25</v>
      </c>
      <c r="F16" s="23" t="s">
        <v>36</v>
      </c>
      <c r="G16" s="24" t="s">
        <v>76</v>
      </c>
      <c r="H16" s="21" t="s">
        <v>77</v>
      </c>
      <c r="I16" s="21" t="s">
        <v>78</v>
      </c>
      <c r="J16" s="21" t="s">
        <v>79</v>
      </c>
      <c r="K16" s="21" t="s">
        <v>30</v>
      </c>
      <c r="L16" s="21" t="s">
        <v>31</v>
      </c>
      <c r="M16" s="9">
        <v>18</v>
      </c>
      <c r="N16" s="2">
        <v>1727.2</v>
      </c>
      <c r="O16" s="2">
        <v>0</v>
      </c>
      <c r="P16" s="2">
        <v>330</v>
      </c>
      <c r="Q16" s="2">
        <v>0</v>
      </c>
      <c r="R16" s="11" t="s">
        <v>32</v>
      </c>
      <c r="S16" s="4">
        <v>1</v>
      </c>
    </row>
    <row r="17" spans="1:19" x14ac:dyDescent="0.25">
      <c r="A17" s="8">
        <v>16</v>
      </c>
      <c r="B17" s="21" t="s">
        <v>22</v>
      </c>
      <c r="C17" s="22" t="s">
        <v>61</v>
      </c>
      <c r="D17" s="22" t="s">
        <v>75</v>
      </c>
      <c r="E17" s="23" t="s">
        <v>25</v>
      </c>
      <c r="F17" s="23" t="s">
        <v>26</v>
      </c>
      <c r="G17" s="24" t="s">
        <v>80</v>
      </c>
      <c r="H17" s="21" t="s">
        <v>81</v>
      </c>
      <c r="I17" s="21" t="s">
        <v>82</v>
      </c>
      <c r="J17" s="21" t="s">
        <v>83</v>
      </c>
      <c r="K17" s="21" t="s">
        <v>30</v>
      </c>
      <c r="L17" s="21" t="s">
        <v>31</v>
      </c>
      <c r="M17" s="9">
        <v>16</v>
      </c>
      <c r="N17" s="2">
        <v>1860.8200000000002</v>
      </c>
      <c r="O17" s="2">
        <v>0</v>
      </c>
      <c r="P17" s="2">
        <v>930.41000000000008</v>
      </c>
      <c r="Q17" s="2">
        <v>0</v>
      </c>
      <c r="R17" s="11" t="s">
        <v>65</v>
      </c>
      <c r="S17" s="4">
        <v>0.87</v>
      </c>
    </row>
    <row r="18" spans="1:19" x14ac:dyDescent="0.25">
      <c r="A18" s="8">
        <v>17</v>
      </c>
      <c r="B18" s="21" t="s">
        <v>22</v>
      </c>
      <c r="C18" s="22" t="s">
        <v>61</v>
      </c>
      <c r="D18" s="22" t="s">
        <v>75</v>
      </c>
      <c r="E18" s="23" t="s">
        <v>25</v>
      </c>
      <c r="F18" s="23" t="s">
        <v>33</v>
      </c>
      <c r="G18" s="24" t="s">
        <v>80</v>
      </c>
      <c r="H18" s="21" t="s">
        <v>84</v>
      </c>
      <c r="I18" s="21" t="s">
        <v>85</v>
      </c>
      <c r="J18" s="21" t="s">
        <v>86</v>
      </c>
      <c r="K18" s="21" t="s">
        <v>30</v>
      </c>
      <c r="L18" s="21" t="s">
        <v>31</v>
      </c>
      <c r="M18" s="9">
        <v>16</v>
      </c>
      <c r="N18" s="2">
        <v>210.8</v>
      </c>
      <c r="O18" s="2">
        <v>0</v>
      </c>
      <c r="P18" s="2">
        <v>105.4</v>
      </c>
      <c r="Q18" s="2">
        <v>0</v>
      </c>
      <c r="R18" s="11" t="s">
        <v>65</v>
      </c>
      <c r="S18" s="4">
        <v>1</v>
      </c>
    </row>
    <row r="19" spans="1:19" x14ac:dyDescent="0.25">
      <c r="A19" s="8">
        <v>18</v>
      </c>
      <c r="B19" s="21" t="s">
        <v>22</v>
      </c>
      <c r="C19" s="22" t="s">
        <v>61</v>
      </c>
      <c r="D19" s="22" t="s">
        <v>75</v>
      </c>
      <c r="E19" s="23" t="s">
        <v>25</v>
      </c>
      <c r="F19" s="23" t="s">
        <v>36</v>
      </c>
      <c r="G19" s="24" t="s">
        <v>80</v>
      </c>
      <c r="H19" s="21" t="s">
        <v>87</v>
      </c>
      <c r="I19" s="21" t="s">
        <v>88</v>
      </c>
      <c r="J19" s="21" t="s">
        <v>83</v>
      </c>
      <c r="K19" s="21" t="s">
        <v>30</v>
      </c>
      <c r="L19" s="21" t="s">
        <v>31</v>
      </c>
      <c r="M19" s="9">
        <v>25</v>
      </c>
      <c r="N19" s="2">
        <v>14166.1</v>
      </c>
      <c r="O19" s="2">
        <v>0</v>
      </c>
      <c r="P19" s="2">
        <v>12000</v>
      </c>
      <c r="Q19" s="2">
        <v>0</v>
      </c>
      <c r="R19" s="11" t="s">
        <v>65</v>
      </c>
      <c r="S19" s="4">
        <v>0.13</v>
      </c>
    </row>
    <row r="20" spans="1:19" x14ac:dyDescent="0.25">
      <c r="A20" s="8">
        <v>19</v>
      </c>
      <c r="B20" s="21" t="s">
        <v>22</v>
      </c>
      <c r="C20" s="22" t="s">
        <v>61</v>
      </c>
      <c r="D20" s="22" t="s">
        <v>75</v>
      </c>
      <c r="E20" s="23" t="s">
        <v>25</v>
      </c>
      <c r="F20" s="23" t="s">
        <v>26</v>
      </c>
      <c r="G20" s="24" t="s">
        <v>80</v>
      </c>
      <c r="H20" s="21" t="s">
        <v>89</v>
      </c>
      <c r="I20" s="21" t="s">
        <v>82</v>
      </c>
      <c r="J20" s="21" t="s">
        <v>83</v>
      </c>
      <c r="K20" s="21" t="s">
        <v>30</v>
      </c>
      <c r="L20" s="21" t="s">
        <v>31</v>
      </c>
      <c r="M20" s="9">
        <v>16</v>
      </c>
      <c r="N20" s="2">
        <v>1860.8200000000002</v>
      </c>
      <c r="O20" s="2">
        <v>0</v>
      </c>
      <c r="P20" s="2">
        <v>930.41000000000008</v>
      </c>
      <c r="Q20" s="2">
        <v>0</v>
      </c>
      <c r="R20" s="11" t="s">
        <v>65</v>
      </c>
      <c r="S20" s="4">
        <v>0.92</v>
      </c>
    </row>
    <row r="21" spans="1:19" x14ac:dyDescent="0.25">
      <c r="A21" s="8">
        <v>20</v>
      </c>
      <c r="B21" s="21" t="s">
        <v>22</v>
      </c>
      <c r="C21" s="22" t="s">
        <v>61</v>
      </c>
      <c r="D21" s="22" t="s">
        <v>75</v>
      </c>
      <c r="E21" s="23" t="s">
        <v>25</v>
      </c>
      <c r="F21" s="23" t="s">
        <v>33</v>
      </c>
      <c r="G21" s="24" t="s">
        <v>80</v>
      </c>
      <c r="H21" s="21" t="s">
        <v>90</v>
      </c>
      <c r="I21" s="21" t="s">
        <v>85</v>
      </c>
      <c r="J21" s="21" t="s">
        <v>86</v>
      </c>
      <c r="K21" s="21" t="s">
        <v>30</v>
      </c>
      <c r="L21" s="21" t="s">
        <v>31</v>
      </c>
      <c r="M21" s="9">
        <v>16</v>
      </c>
      <c r="N21" s="2">
        <v>210.8</v>
      </c>
      <c r="O21" s="2">
        <v>0</v>
      </c>
      <c r="P21" s="2">
        <v>105.4</v>
      </c>
      <c r="Q21" s="2">
        <v>0</v>
      </c>
      <c r="R21" s="11" t="s">
        <v>65</v>
      </c>
      <c r="S21" s="4">
        <v>1</v>
      </c>
    </row>
    <row r="22" spans="1:19" x14ac:dyDescent="0.25">
      <c r="A22" s="8">
        <v>21</v>
      </c>
      <c r="B22" s="21" t="s">
        <v>22</v>
      </c>
      <c r="C22" s="22" t="s">
        <v>61</v>
      </c>
      <c r="D22" s="22" t="s">
        <v>75</v>
      </c>
      <c r="E22" s="23" t="s">
        <v>25</v>
      </c>
      <c r="F22" s="23" t="s">
        <v>36</v>
      </c>
      <c r="G22" s="24" t="s">
        <v>80</v>
      </c>
      <c r="H22" s="21" t="s">
        <v>91</v>
      </c>
      <c r="I22" s="21" t="s">
        <v>88</v>
      </c>
      <c r="J22" s="21" t="s">
        <v>83</v>
      </c>
      <c r="K22" s="21" t="s">
        <v>30</v>
      </c>
      <c r="L22" s="21" t="s">
        <v>31</v>
      </c>
      <c r="M22" s="9">
        <v>25</v>
      </c>
      <c r="N22" s="2">
        <v>14166.1</v>
      </c>
      <c r="O22" s="2">
        <v>0</v>
      </c>
      <c r="P22" s="2">
        <v>7500</v>
      </c>
      <c r="Q22" s="2">
        <v>0</v>
      </c>
      <c r="R22" s="11" t="s">
        <v>65</v>
      </c>
      <c r="S22" s="4">
        <v>0.08</v>
      </c>
    </row>
    <row r="23" spans="1:19" x14ac:dyDescent="0.25">
      <c r="A23" s="8">
        <v>22</v>
      </c>
      <c r="B23" s="21" t="s">
        <v>22</v>
      </c>
      <c r="C23" s="22" t="s">
        <v>61</v>
      </c>
      <c r="D23" s="22" t="s">
        <v>75</v>
      </c>
      <c r="E23" s="23" t="s">
        <v>25</v>
      </c>
      <c r="F23" s="23" t="s">
        <v>26</v>
      </c>
      <c r="G23" s="24" t="s">
        <v>80</v>
      </c>
      <c r="H23" s="21" t="s">
        <v>92</v>
      </c>
      <c r="I23" s="21" t="s">
        <v>93</v>
      </c>
      <c r="J23" s="21" t="s">
        <v>94</v>
      </c>
      <c r="K23" s="21" t="s">
        <v>30</v>
      </c>
      <c r="L23" s="21" t="s">
        <v>31</v>
      </c>
      <c r="M23" s="9">
        <v>16</v>
      </c>
      <c r="N23" s="2">
        <v>2784.6000000000004</v>
      </c>
      <c r="O23" s="2">
        <v>0</v>
      </c>
      <c r="P23" s="2">
        <v>1392.3000000000002</v>
      </c>
      <c r="Q23" s="2">
        <v>0</v>
      </c>
      <c r="R23" s="11" t="s">
        <v>65</v>
      </c>
      <c r="S23" s="4">
        <v>1</v>
      </c>
    </row>
    <row r="24" spans="1:19" x14ac:dyDescent="0.25">
      <c r="A24" s="8">
        <v>23</v>
      </c>
      <c r="B24" s="21" t="s">
        <v>22</v>
      </c>
      <c r="C24" s="22" t="s">
        <v>23</v>
      </c>
      <c r="D24" s="22" t="s">
        <v>48</v>
      </c>
      <c r="E24" s="23" t="s">
        <v>25</v>
      </c>
      <c r="F24" s="23" t="s">
        <v>33</v>
      </c>
      <c r="G24" s="24" t="s">
        <v>76</v>
      </c>
      <c r="H24" s="21" t="s">
        <v>95</v>
      </c>
      <c r="I24" s="21" t="s">
        <v>96</v>
      </c>
      <c r="J24" s="21" t="s">
        <v>97</v>
      </c>
      <c r="K24" s="21" t="s">
        <v>30</v>
      </c>
      <c r="L24" s="21" t="s">
        <v>41</v>
      </c>
      <c r="M24" s="9">
        <v>25</v>
      </c>
      <c r="N24" s="2">
        <v>337.68</v>
      </c>
      <c r="O24" s="2">
        <v>0</v>
      </c>
      <c r="P24" s="2">
        <v>168.84</v>
      </c>
      <c r="Q24" s="2">
        <v>0</v>
      </c>
      <c r="R24" s="11" t="s">
        <v>32</v>
      </c>
      <c r="S24" s="4">
        <v>1</v>
      </c>
    </row>
    <row r="25" spans="1:19" x14ac:dyDescent="0.25">
      <c r="A25" s="8">
        <v>24</v>
      </c>
      <c r="B25" s="21" t="s">
        <v>22</v>
      </c>
      <c r="C25" s="22" t="s">
        <v>61</v>
      </c>
      <c r="D25" s="22" t="s">
        <v>75</v>
      </c>
      <c r="E25" s="23" t="s">
        <v>25</v>
      </c>
      <c r="F25" s="23" t="s">
        <v>36</v>
      </c>
      <c r="G25" s="24" t="s">
        <v>76</v>
      </c>
      <c r="H25" s="21" t="s">
        <v>98</v>
      </c>
      <c r="I25" s="21" t="s">
        <v>99</v>
      </c>
      <c r="J25" s="21" t="s">
        <v>100</v>
      </c>
      <c r="K25" s="21" t="s">
        <v>101</v>
      </c>
      <c r="L25" s="21" t="s">
        <v>31</v>
      </c>
      <c r="M25" s="9">
        <v>18</v>
      </c>
      <c r="N25" s="2">
        <v>3750</v>
      </c>
      <c r="O25" s="2">
        <v>0</v>
      </c>
      <c r="P25" s="2">
        <v>1100</v>
      </c>
      <c r="Q25" s="2">
        <v>0</v>
      </c>
      <c r="R25" s="11" t="s">
        <v>32</v>
      </c>
      <c r="S25" s="4">
        <v>0.5</v>
      </c>
    </row>
    <row r="26" spans="1:19" x14ac:dyDescent="0.25">
      <c r="A26" s="8">
        <v>25</v>
      </c>
      <c r="B26" s="21" t="s">
        <v>22</v>
      </c>
      <c r="C26" s="22" t="s">
        <v>23</v>
      </c>
      <c r="D26" s="22" t="s">
        <v>102</v>
      </c>
      <c r="E26" s="23" t="s">
        <v>25</v>
      </c>
      <c r="F26" s="23" t="s">
        <v>26</v>
      </c>
      <c r="G26" s="24" t="s">
        <v>27</v>
      </c>
      <c r="H26" s="21" t="s">
        <v>103</v>
      </c>
      <c r="I26" s="21" t="s">
        <v>104</v>
      </c>
      <c r="J26" s="21" t="s">
        <v>105</v>
      </c>
      <c r="K26" s="21" t="s">
        <v>30</v>
      </c>
      <c r="L26" s="21" t="s">
        <v>31</v>
      </c>
      <c r="M26" s="9">
        <v>10</v>
      </c>
      <c r="N26" s="2">
        <v>41.765600000000006</v>
      </c>
      <c r="O26" s="2">
        <v>0</v>
      </c>
      <c r="P26" s="2">
        <v>30</v>
      </c>
      <c r="Q26" s="2">
        <v>0</v>
      </c>
      <c r="R26" s="11" t="s">
        <v>32</v>
      </c>
      <c r="S26" s="4">
        <v>1</v>
      </c>
    </row>
    <row r="27" spans="1:19" x14ac:dyDescent="0.25">
      <c r="A27" s="8">
        <v>26</v>
      </c>
      <c r="B27" s="21" t="s">
        <v>22</v>
      </c>
      <c r="C27" s="22" t="s">
        <v>61</v>
      </c>
      <c r="D27" s="22" t="s">
        <v>106</v>
      </c>
      <c r="E27" s="23" t="s">
        <v>25</v>
      </c>
      <c r="F27" s="23" t="s">
        <v>33</v>
      </c>
      <c r="G27" s="24" t="s">
        <v>107</v>
      </c>
      <c r="H27" s="21" t="s">
        <v>108</v>
      </c>
      <c r="I27" s="21" t="s">
        <v>109</v>
      </c>
      <c r="J27" s="21" t="s">
        <v>110</v>
      </c>
      <c r="K27" s="21" t="s">
        <v>101</v>
      </c>
      <c r="L27" s="21" t="s">
        <v>41</v>
      </c>
      <c r="M27" s="9">
        <v>20</v>
      </c>
      <c r="N27" s="2">
        <v>1500</v>
      </c>
      <c r="O27" s="2">
        <v>0</v>
      </c>
      <c r="P27" s="2">
        <v>100</v>
      </c>
      <c r="Q27" s="2">
        <v>0</v>
      </c>
      <c r="R27" s="11" t="s">
        <v>32</v>
      </c>
      <c r="S27" s="4">
        <v>1</v>
      </c>
    </row>
    <row r="28" spans="1:19" x14ac:dyDescent="0.25">
      <c r="A28" s="8">
        <v>27</v>
      </c>
      <c r="B28" s="21" t="s">
        <v>22</v>
      </c>
      <c r="C28" s="22" t="s">
        <v>23</v>
      </c>
      <c r="D28" s="22" t="s">
        <v>111</v>
      </c>
      <c r="E28" s="23" t="s">
        <v>25</v>
      </c>
      <c r="F28" s="23" t="s">
        <v>36</v>
      </c>
      <c r="G28" s="24" t="s">
        <v>112</v>
      </c>
      <c r="H28" s="21" t="s">
        <v>111</v>
      </c>
      <c r="I28" s="21" t="s">
        <v>113</v>
      </c>
      <c r="J28" s="21" t="s">
        <v>114</v>
      </c>
      <c r="K28" s="21" t="s">
        <v>30</v>
      </c>
      <c r="L28" s="21" t="s">
        <v>41</v>
      </c>
      <c r="M28" s="10">
        <v>5</v>
      </c>
      <c r="N28" s="2">
        <v>35.36</v>
      </c>
      <c r="O28" s="2">
        <v>0</v>
      </c>
      <c r="P28" s="2">
        <v>23.28</v>
      </c>
      <c r="Q28" s="2">
        <v>0</v>
      </c>
      <c r="R28" s="11" t="s">
        <v>32</v>
      </c>
      <c r="S28" s="4">
        <v>1</v>
      </c>
    </row>
    <row r="29" spans="1:19" x14ac:dyDescent="0.25">
      <c r="A29" s="8">
        <v>28</v>
      </c>
      <c r="B29" s="21" t="s">
        <v>22</v>
      </c>
      <c r="C29" s="22" t="s">
        <v>23</v>
      </c>
      <c r="D29" s="22" t="s">
        <v>115</v>
      </c>
      <c r="E29" s="23" t="s">
        <v>25</v>
      </c>
      <c r="F29" s="23" t="s">
        <v>26</v>
      </c>
      <c r="G29" s="24" t="s">
        <v>112</v>
      </c>
      <c r="H29" s="21" t="s">
        <v>115</v>
      </c>
      <c r="I29" s="21" t="s">
        <v>113</v>
      </c>
      <c r="J29" s="21" t="s">
        <v>114</v>
      </c>
      <c r="K29" s="21" t="s">
        <v>30</v>
      </c>
      <c r="L29" s="21" t="s">
        <v>41</v>
      </c>
      <c r="M29" s="10">
        <v>6</v>
      </c>
      <c r="N29" s="2">
        <v>35.36</v>
      </c>
      <c r="O29" s="2">
        <v>0</v>
      </c>
      <c r="P29" s="2">
        <v>23.28</v>
      </c>
      <c r="Q29" s="2">
        <v>0</v>
      </c>
      <c r="R29" s="11" t="s">
        <v>65</v>
      </c>
      <c r="S29" s="4">
        <v>1</v>
      </c>
    </row>
    <row r="30" spans="1:19" x14ac:dyDescent="0.25">
      <c r="A30" s="8">
        <v>29</v>
      </c>
      <c r="B30" s="21" t="s">
        <v>22</v>
      </c>
      <c r="C30" s="22" t="s">
        <v>23</v>
      </c>
      <c r="D30" s="22" t="s">
        <v>116</v>
      </c>
      <c r="E30" s="23" t="s">
        <v>25</v>
      </c>
      <c r="F30" s="23" t="s">
        <v>33</v>
      </c>
      <c r="G30" s="24" t="s">
        <v>80</v>
      </c>
      <c r="H30" s="21" t="s">
        <v>117</v>
      </c>
      <c r="I30" s="21" t="s">
        <v>118</v>
      </c>
      <c r="J30" s="21" t="s">
        <v>119</v>
      </c>
      <c r="K30" s="21" t="s">
        <v>30</v>
      </c>
      <c r="L30" s="21" t="s">
        <v>41</v>
      </c>
      <c r="M30" s="9">
        <v>30</v>
      </c>
      <c r="N30" s="2">
        <v>765</v>
      </c>
      <c r="O30" s="2">
        <v>0</v>
      </c>
      <c r="P30" s="2">
        <v>382.5</v>
      </c>
      <c r="Q30" s="2">
        <v>0</v>
      </c>
      <c r="R30" s="11" t="s">
        <v>65</v>
      </c>
      <c r="S30" s="4">
        <v>1</v>
      </c>
    </row>
    <row r="31" spans="1:19" x14ac:dyDescent="0.25">
      <c r="A31" s="8">
        <v>30</v>
      </c>
      <c r="B31" s="21" t="s">
        <v>22</v>
      </c>
      <c r="C31" s="22" t="s">
        <v>23</v>
      </c>
      <c r="D31" s="22" t="s">
        <v>116</v>
      </c>
      <c r="E31" s="23" t="s">
        <v>25</v>
      </c>
      <c r="F31" s="23" t="s">
        <v>36</v>
      </c>
      <c r="G31" s="24" t="s">
        <v>76</v>
      </c>
      <c r="H31" s="21" t="s">
        <v>120</v>
      </c>
      <c r="I31" s="21" t="s">
        <v>121</v>
      </c>
      <c r="J31" s="21" t="s">
        <v>122</v>
      </c>
      <c r="K31" s="21" t="s">
        <v>30</v>
      </c>
      <c r="L31" s="21" t="s">
        <v>41</v>
      </c>
      <c r="M31" s="9">
        <v>30</v>
      </c>
      <c r="N31" s="2">
        <v>355.6</v>
      </c>
      <c r="O31" s="2">
        <v>0</v>
      </c>
      <c r="P31" s="2">
        <v>177.8</v>
      </c>
      <c r="Q31" s="2">
        <v>0</v>
      </c>
      <c r="R31" s="11" t="s">
        <v>65</v>
      </c>
      <c r="S31" s="4">
        <v>1</v>
      </c>
    </row>
    <row r="32" spans="1:19" x14ac:dyDescent="0.25">
      <c r="A32" s="8">
        <v>31</v>
      </c>
      <c r="B32" s="21" t="s">
        <v>22</v>
      </c>
      <c r="C32" s="22" t="s">
        <v>23</v>
      </c>
      <c r="D32" s="22" t="s">
        <v>116</v>
      </c>
      <c r="E32" s="23" t="s">
        <v>25</v>
      </c>
      <c r="F32" s="23" t="s">
        <v>26</v>
      </c>
      <c r="G32" s="24" t="s">
        <v>80</v>
      </c>
      <c r="H32" s="21" t="s">
        <v>123</v>
      </c>
      <c r="I32" s="21" t="s">
        <v>124</v>
      </c>
      <c r="J32" s="21" t="s">
        <v>125</v>
      </c>
      <c r="K32" s="21" t="s">
        <v>30</v>
      </c>
      <c r="L32" s="21" t="s">
        <v>41</v>
      </c>
      <c r="M32" s="9">
        <v>30</v>
      </c>
      <c r="N32" s="2">
        <v>3251.2</v>
      </c>
      <c r="O32" s="2">
        <v>0</v>
      </c>
      <c r="P32" s="2">
        <v>2300</v>
      </c>
      <c r="Q32" s="2">
        <v>0</v>
      </c>
      <c r="R32" s="11" t="s">
        <v>32</v>
      </c>
      <c r="S32" s="4">
        <v>1</v>
      </c>
    </row>
    <row r="33" spans="1:19" x14ac:dyDescent="0.25">
      <c r="A33" s="8">
        <v>32</v>
      </c>
      <c r="B33" s="21" t="s">
        <v>22</v>
      </c>
      <c r="C33" s="22" t="s">
        <v>23</v>
      </c>
      <c r="D33" s="22" t="s">
        <v>116</v>
      </c>
      <c r="E33" s="23" t="s">
        <v>25</v>
      </c>
      <c r="F33" s="23" t="s">
        <v>33</v>
      </c>
      <c r="G33" s="24" t="s">
        <v>80</v>
      </c>
      <c r="H33" s="21" t="s">
        <v>126</v>
      </c>
      <c r="I33" s="21" t="s">
        <v>127</v>
      </c>
      <c r="J33" s="21" t="s">
        <v>128</v>
      </c>
      <c r="K33" s="21" t="s">
        <v>30</v>
      </c>
      <c r="L33" s="21" t="s">
        <v>41</v>
      </c>
      <c r="M33" s="9">
        <v>30</v>
      </c>
      <c r="N33" s="2">
        <v>1062</v>
      </c>
      <c r="O33" s="2">
        <v>0</v>
      </c>
      <c r="P33" s="2">
        <v>531</v>
      </c>
      <c r="Q33" s="2">
        <v>0</v>
      </c>
      <c r="R33" s="11" t="s">
        <v>32</v>
      </c>
      <c r="S33" s="4">
        <v>1</v>
      </c>
    </row>
    <row r="34" spans="1:19" x14ac:dyDescent="0.25">
      <c r="A34" s="8">
        <v>33</v>
      </c>
      <c r="B34" s="21" t="s">
        <v>22</v>
      </c>
      <c r="C34" s="22" t="s">
        <v>23</v>
      </c>
      <c r="D34" s="22" t="s">
        <v>116</v>
      </c>
      <c r="E34" s="23" t="s">
        <v>25</v>
      </c>
      <c r="F34" s="23" t="s">
        <v>36</v>
      </c>
      <c r="G34" s="24" t="s">
        <v>80</v>
      </c>
      <c r="H34" s="21" t="s">
        <v>129</v>
      </c>
      <c r="I34" s="21" t="s">
        <v>130</v>
      </c>
      <c r="J34" s="21" t="s">
        <v>131</v>
      </c>
      <c r="K34" s="21" t="s">
        <v>30</v>
      </c>
      <c r="L34" s="21" t="s">
        <v>41</v>
      </c>
      <c r="M34" s="9">
        <v>30</v>
      </c>
      <c r="N34" s="2">
        <v>1035</v>
      </c>
      <c r="O34" s="2">
        <v>0</v>
      </c>
      <c r="P34" s="2">
        <v>780</v>
      </c>
      <c r="Q34" s="2">
        <v>0</v>
      </c>
      <c r="R34" s="11" t="s">
        <v>65</v>
      </c>
      <c r="S34" s="4">
        <v>1</v>
      </c>
    </row>
    <row r="35" spans="1:19" x14ac:dyDescent="0.25">
      <c r="A35" s="8">
        <v>34</v>
      </c>
      <c r="B35" s="21" t="s">
        <v>22</v>
      </c>
      <c r="C35" s="22" t="s">
        <v>23</v>
      </c>
      <c r="D35" s="22" t="s">
        <v>48</v>
      </c>
      <c r="E35" s="23" t="s">
        <v>25</v>
      </c>
      <c r="F35" s="23" t="s">
        <v>26</v>
      </c>
      <c r="G35" s="24" t="s">
        <v>80</v>
      </c>
      <c r="H35" s="21" t="s">
        <v>132</v>
      </c>
      <c r="I35" s="21" t="s">
        <v>133</v>
      </c>
      <c r="J35" s="21" t="s">
        <v>134</v>
      </c>
      <c r="K35" s="21" t="s">
        <v>135</v>
      </c>
      <c r="L35" s="21" t="s">
        <v>41</v>
      </c>
      <c r="M35" s="9">
        <v>1</v>
      </c>
      <c r="N35" s="2">
        <v>20</v>
      </c>
      <c r="O35" s="2">
        <v>0</v>
      </c>
      <c r="P35" s="2">
        <v>10</v>
      </c>
      <c r="Q35" s="2">
        <v>0</v>
      </c>
      <c r="R35" s="11" t="s">
        <v>65</v>
      </c>
      <c r="S35" s="4">
        <v>1</v>
      </c>
    </row>
    <row r="36" spans="1:19" x14ac:dyDescent="0.25">
      <c r="A36" s="8">
        <v>35</v>
      </c>
      <c r="B36" s="21" t="s">
        <v>22</v>
      </c>
      <c r="C36" s="22" t="s">
        <v>23</v>
      </c>
      <c r="D36" s="22" t="s">
        <v>48</v>
      </c>
      <c r="E36" s="23" t="s">
        <v>25</v>
      </c>
      <c r="F36" s="23" t="s">
        <v>33</v>
      </c>
      <c r="G36" s="24" t="s">
        <v>80</v>
      </c>
      <c r="H36" s="21" t="s">
        <v>136</v>
      </c>
      <c r="I36" s="21" t="s">
        <v>137</v>
      </c>
      <c r="J36" s="21" t="s">
        <v>134</v>
      </c>
      <c r="K36" s="21" t="s">
        <v>135</v>
      </c>
      <c r="L36" s="21" t="s">
        <v>41</v>
      </c>
      <c r="M36" s="9">
        <v>20</v>
      </c>
      <c r="N36" s="2">
        <v>650</v>
      </c>
      <c r="O36" s="2">
        <v>0</v>
      </c>
      <c r="P36" s="2">
        <v>225</v>
      </c>
      <c r="Q36" s="2">
        <v>0</v>
      </c>
      <c r="R36" s="11" t="s">
        <v>32</v>
      </c>
      <c r="S36" s="4">
        <v>1</v>
      </c>
    </row>
    <row r="37" spans="1:19" x14ac:dyDescent="0.25">
      <c r="A37" s="8">
        <v>36</v>
      </c>
      <c r="B37" s="21" t="s">
        <v>22</v>
      </c>
      <c r="C37" s="22" t="s">
        <v>23</v>
      </c>
      <c r="D37" s="22" t="s">
        <v>48</v>
      </c>
      <c r="E37" s="23" t="s">
        <v>25</v>
      </c>
      <c r="F37" s="23" t="s">
        <v>36</v>
      </c>
      <c r="G37" s="24" t="s">
        <v>80</v>
      </c>
      <c r="H37" s="21" t="s">
        <v>138</v>
      </c>
      <c r="I37" s="21" t="s">
        <v>139</v>
      </c>
      <c r="J37" s="21" t="s">
        <v>140</v>
      </c>
      <c r="K37" s="21" t="s">
        <v>30</v>
      </c>
      <c r="L37" s="21" t="s">
        <v>41</v>
      </c>
      <c r="M37" s="9">
        <v>40</v>
      </c>
      <c r="N37" s="2">
        <v>553.55400000000009</v>
      </c>
      <c r="O37" s="2">
        <v>0</v>
      </c>
      <c r="P37" s="2">
        <v>100</v>
      </c>
      <c r="Q37" s="2">
        <v>0</v>
      </c>
      <c r="R37" s="11" t="s">
        <v>32</v>
      </c>
      <c r="S37" s="4">
        <v>1</v>
      </c>
    </row>
    <row r="38" spans="1:19" x14ac:dyDescent="0.25">
      <c r="A38" s="8">
        <v>37</v>
      </c>
      <c r="B38" s="21" t="s">
        <v>22</v>
      </c>
      <c r="C38" s="22" t="s">
        <v>23</v>
      </c>
      <c r="D38" s="22" t="s">
        <v>48</v>
      </c>
      <c r="E38" s="23" t="s">
        <v>25</v>
      </c>
      <c r="F38" s="23" t="s">
        <v>26</v>
      </c>
      <c r="G38" s="24" t="s">
        <v>80</v>
      </c>
      <c r="H38" s="21" t="s">
        <v>141</v>
      </c>
      <c r="I38" s="21" t="s">
        <v>142</v>
      </c>
      <c r="J38" s="21" t="s">
        <v>141</v>
      </c>
      <c r="K38" s="21" t="s">
        <v>143</v>
      </c>
      <c r="L38" s="21" t="s">
        <v>41</v>
      </c>
      <c r="M38" s="9">
        <v>1</v>
      </c>
      <c r="N38" s="2">
        <v>322.5</v>
      </c>
      <c r="O38" s="2">
        <v>0</v>
      </c>
      <c r="P38" s="2">
        <v>100</v>
      </c>
      <c r="Q38" s="2">
        <v>0</v>
      </c>
      <c r="R38" s="11" t="s">
        <v>32</v>
      </c>
      <c r="S38" s="4">
        <v>1</v>
      </c>
    </row>
    <row r="39" spans="1:19" x14ac:dyDescent="0.25">
      <c r="A39" s="8">
        <v>38</v>
      </c>
      <c r="B39" s="21" t="s">
        <v>22</v>
      </c>
      <c r="C39" s="22" t="s">
        <v>23</v>
      </c>
      <c r="D39" s="22" t="s">
        <v>48</v>
      </c>
      <c r="E39" s="23" t="s">
        <v>25</v>
      </c>
      <c r="F39" s="23" t="s">
        <v>26</v>
      </c>
      <c r="G39" s="24" t="s">
        <v>76</v>
      </c>
      <c r="H39" s="21" t="s">
        <v>144</v>
      </c>
      <c r="I39" s="21" t="s">
        <v>145</v>
      </c>
      <c r="J39" s="21" t="s">
        <v>146</v>
      </c>
      <c r="K39" s="21" t="s">
        <v>101</v>
      </c>
      <c r="L39" s="21" t="s">
        <v>41</v>
      </c>
      <c r="M39" s="9">
        <v>20</v>
      </c>
      <c r="N39" s="2">
        <v>391.65</v>
      </c>
      <c r="O39" s="2">
        <v>0</v>
      </c>
      <c r="P39" s="2">
        <v>195.82499999999999</v>
      </c>
      <c r="Q39" s="2">
        <v>0</v>
      </c>
      <c r="R39" s="11" t="s">
        <v>32</v>
      </c>
      <c r="S39" s="4">
        <v>1</v>
      </c>
    </row>
    <row r="40" spans="1:19" x14ac:dyDescent="0.25">
      <c r="A40" s="8">
        <v>39</v>
      </c>
      <c r="B40" s="21" t="s">
        <v>22</v>
      </c>
      <c r="C40" s="22" t="s">
        <v>23</v>
      </c>
      <c r="D40" s="22" t="s">
        <v>24</v>
      </c>
      <c r="E40" s="23" t="s">
        <v>25</v>
      </c>
      <c r="F40" s="23" t="s">
        <v>33</v>
      </c>
      <c r="G40" s="24" t="s">
        <v>27</v>
      </c>
      <c r="H40" s="21" t="s">
        <v>147</v>
      </c>
      <c r="I40" s="21" t="s">
        <v>148</v>
      </c>
      <c r="J40" s="21" t="s">
        <v>149</v>
      </c>
      <c r="K40" s="21" t="s">
        <v>30</v>
      </c>
      <c r="L40" s="21" t="s">
        <v>31</v>
      </c>
      <c r="M40" s="9">
        <v>16</v>
      </c>
      <c r="N40" s="2">
        <v>1085.58</v>
      </c>
      <c r="O40" s="2">
        <v>0</v>
      </c>
      <c r="P40" s="2">
        <v>144</v>
      </c>
      <c r="Q40" s="2">
        <v>0</v>
      </c>
      <c r="R40" s="11" t="s">
        <v>32</v>
      </c>
      <c r="S40" s="4">
        <v>1</v>
      </c>
    </row>
    <row r="41" spans="1:19" x14ac:dyDescent="0.25">
      <c r="A41" s="8">
        <v>40</v>
      </c>
      <c r="B41" s="21" t="s">
        <v>22</v>
      </c>
      <c r="C41" s="22" t="s">
        <v>23</v>
      </c>
      <c r="D41" s="22" t="s">
        <v>150</v>
      </c>
      <c r="E41" s="23" t="s">
        <v>25</v>
      </c>
      <c r="F41" s="23" t="s">
        <v>36</v>
      </c>
      <c r="G41" s="24" t="s">
        <v>27</v>
      </c>
      <c r="H41" s="21" t="s">
        <v>151</v>
      </c>
      <c r="I41" s="21" t="s">
        <v>151</v>
      </c>
      <c r="J41" s="21" t="s">
        <v>152</v>
      </c>
      <c r="K41" s="21" t="s">
        <v>30</v>
      </c>
      <c r="L41" s="21" t="s">
        <v>31</v>
      </c>
      <c r="M41" s="9">
        <v>12</v>
      </c>
      <c r="N41" s="2">
        <v>6.8000000000000007</v>
      </c>
      <c r="O41" s="2">
        <v>0</v>
      </c>
      <c r="P41" s="2">
        <v>3.4000000000000004</v>
      </c>
      <c r="Q41" s="2">
        <v>0</v>
      </c>
      <c r="R41" s="11" t="s">
        <v>32</v>
      </c>
      <c r="S41" s="4">
        <v>1</v>
      </c>
    </row>
    <row r="42" spans="1:19" x14ac:dyDescent="0.25">
      <c r="A42" s="8">
        <v>41</v>
      </c>
      <c r="B42" s="21" t="s">
        <v>22</v>
      </c>
      <c r="C42" s="22" t="s">
        <v>23</v>
      </c>
      <c r="D42" s="22" t="s">
        <v>24</v>
      </c>
      <c r="E42" s="23" t="s">
        <v>25</v>
      </c>
      <c r="F42" s="23" t="s">
        <v>26</v>
      </c>
      <c r="G42" s="24" t="s">
        <v>27</v>
      </c>
      <c r="H42" s="21" t="s">
        <v>153</v>
      </c>
      <c r="I42" s="21" t="s">
        <v>153</v>
      </c>
      <c r="J42" s="21" t="s">
        <v>154</v>
      </c>
      <c r="K42" s="21" t="s">
        <v>30</v>
      </c>
      <c r="L42" s="21" t="s">
        <v>31</v>
      </c>
      <c r="M42" s="9">
        <v>12</v>
      </c>
      <c r="N42" s="2">
        <v>35.36</v>
      </c>
      <c r="O42" s="2">
        <v>0</v>
      </c>
      <c r="P42" s="2">
        <v>17.68</v>
      </c>
      <c r="Q42" s="2">
        <v>0</v>
      </c>
      <c r="R42" s="11" t="s">
        <v>32</v>
      </c>
      <c r="S42" s="4">
        <v>1</v>
      </c>
    </row>
    <row r="43" spans="1:19" x14ac:dyDescent="0.25">
      <c r="A43" s="8">
        <v>42</v>
      </c>
      <c r="B43" s="21" t="s">
        <v>22</v>
      </c>
      <c r="C43" s="22" t="s">
        <v>23</v>
      </c>
      <c r="D43" s="22" t="s">
        <v>102</v>
      </c>
      <c r="E43" s="23" t="s">
        <v>25</v>
      </c>
      <c r="F43" s="23" t="s">
        <v>33</v>
      </c>
      <c r="G43" s="24" t="s">
        <v>76</v>
      </c>
      <c r="H43" s="21" t="s">
        <v>155</v>
      </c>
      <c r="I43" s="21" t="s">
        <v>155</v>
      </c>
      <c r="J43" s="21" t="s">
        <v>156</v>
      </c>
      <c r="K43" s="21" t="s">
        <v>157</v>
      </c>
      <c r="L43" s="21" t="s">
        <v>31</v>
      </c>
      <c r="M43" s="9">
        <v>12</v>
      </c>
      <c r="N43" s="2">
        <v>54.400000000000006</v>
      </c>
      <c r="O43" s="2">
        <v>0</v>
      </c>
      <c r="P43" s="2">
        <v>27.200000000000003</v>
      </c>
      <c r="Q43" s="2">
        <v>0</v>
      </c>
      <c r="R43" s="11" t="s">
        <v>32</v>
      </c>
      <c r="S43" s="4">
        <v>0.5</v>
      </c>
    </row>
    <row r="44" spans="1:19" x14ac:dyDescent="0.25">
      <c r="A44" s="8">
        <v>43</v>
      </c>
      <c r="B44" s="21" t="s">
        <v>22</v>
      </c>
      <c r="C44" s="22" t="s">
        <v>23</v>
      </c>
      <c r="D44" s="22" t="s">
        <v>53</v>
      </c>
      <c r="E44" s="23" t="s">
        <v>25</v>
      </c>
      <c r="F44" s="23" t="s">
        <v>36</v>
      </c>
      <c r="G44" s="24" t="s">
        <v>49</v>
      </c>
      <c r="H44" s="21" t="s">
        <v>158</v>
      </c>
      <c r="I44" s="21" t="s">
        <v>159</v>
      </c>
      <c r="J44" s="21" t="s">
        <v>160</v>
      </c>
      <c r="K44" s="21" t="s">
        <v>143</v>
      </c>
      <c r="L44" s="21" t="s">
        <v>41</v>
      </c>
      <c r="M44" s="9">
        <v>2</v>
      </c>
      <c r="N44" s="2">
        <v>6.8000000000000007</v>
      </c>
      <c r="O44" s="2">
        <v>0</v>
      </c>
      <c r="P44" s="2">
        <v>3.4000000000000004</v>
      </c>
      <c r="Q44" s="2">
        <v>0</v>
      </c>
      <c r="R44" s="11" t="s">
        <v>32</v>
      </c>
      <c r="S44" s="4">
        <v>1</v>
      </c>
    </row>
    <row r="45" spans="1:19" x14ac:dyDescent="0.25">
      <c r="A45" s="8">
        <v>44</v>
      </c>
      <c r="B45" s="21" t="s">
        <v>22</v>
      </c>
      <c r="C45" s="22" t="s">
        <v>61</v>
      </c>
      <c r="D45" s="22" t="s">
        <v>62</v>
      </c>
      <c r="E45" s="23" t="s">
        <v>25</v>
      </c>
      <c r="F45" s="23" t="s">
        <v>26</v>
      </c>
      <c r="G45" s="24" t="s">
        <v>49</v>
      </c>
      <c r="H45" s="21" t="s">
        <v>161</v>
      </c>
      <c r="I45" s="21" t="s">
        <v>162</v>
      </c>
      <c r="J45" s="21" t="s">
        <v>64</v>
      </c>
      <c r="K45" s="21" t="s">
        <v>30</v>
      </c>
      <c r="L45" s="21" t="s">
        <v>31</v>
      </c>
      <c r="M45" s="9">
        <v>20</v>
      </c>
      <c r="N45" s="2">
        <v>398.48</v>
      </c>
      <c r="O45" s="2">
        <v>0</v>
      </c>
      <c r="P45" s="2">
        <v>250</v>
      </c>
      <c r="Q45" s="2">
        <v>0</v>
      </c>
      <c r="R45" s="11" t="s">
        <v>32</v>
      </c>
      <c r="S45" s="4">
        <v>0.62</v>
      </c>
    </row>
    <row r="46" spans="1:19" x14ac:dyDescent="0.25">
      <c r="A46" s="8">
        <v>45</v>
      </c>
      <c r="B46" s="21" t="s">
        <v>22</v>
      </c>
      <c r="C46" s="22" t="s">
        <v>23</v>
      </c>
      <c r="D46" s="22" t="s">
        <v>163</v>
      </c>
      <c r="E46" s="23" t="s">
        <v>25</v>
      </c>
      <c r="F46" s="23" t="s">
        <v>33</v>
      </c>
      <c r="G46" s="24" t="s">
        <v>80</v>
      </c>
      <c r="H46" s="21" t="s">
        <v>164</v>
      </c>
      <c r="I46" s="21" t="s">
        <v>165</v>
      </c>
      <c r="J46" s="21" t="s">
        <v>166</v>
      </c>
      <c r="K46" s="21" t="s">
        <v>30</v>
      </c>
      <c r="L46" s="21" t="s">
        <v>41</v>
      </c>
      <c r="M46" s="9">
        <v>16</v>
      </c>
      <c r="N46" s="2">
        <v>40.800000000000004</v>
      </c>
      <c r="O46" s="2">
        <v>0</v>
      </c>
      <c r="P46" s="2">
        <v>20.400000000000002</v>
      </c>
      <c r="Q46" s="2">
        <v>0</v>
      </c>
      <c r="R46" s="11" t="s">
        <v>32</v>
      </c>
      <c r="S46" s="4">
        <v>1</v>
      </c>
    </row>
    <row r="47" spans="1:19" x14ac:dyDescent="0.25">
      <c r="A47" s="8">
        <v>46</v>
      </c>
      <c r="B47" s="21" t="s">
        <v>22</v>
      </c>
      <c r="C47" s="22" t="s">
        <v>23</v>
      </c>
      <c r="D47" s="22" t="s">
        <v>53</v>
      </c>
      <c r="E47" s="23" t="s">
        <v>25</v>
      </c>
      <c r="F47" s="23" t="s">
        <v>36</v>
      </c>
      <c r="G47" s="24" t="s">
        <v>49</v>
      </c>
      <c r="H47" s="21" t="s">
        <v>167</v>
      </c>
      <c r="I47" s="21" t="s">
        <v>168</v>
      </c>
      <c r="J47" s="21" t="s">
        <v>169</v>
      </c>
      <c r="K47" s="21" t="s">
        <v>157</v>
      </c>
      <c r="L47" s="21" t="s">
        <v>31</v>
      </c>
      <c r="M47" s="9">
        <v>10</v>
      </c>
      <c r="N47" s="2">
        <v>9.5200000000000014</v>
      </c>
      <c r="O47" s="2">
        <v>0</v>
      </c>
      <c r="P47" s="2">
        <v>4.7600000000000007</v>
      </c>
      <c r="Q47" s="2">
        <v>0</v>
      </c>
      <c r="R47" s="11" t="s">
        <v>32</v>
      </c>
      <c r="S47" s="4">
        <v>1</v>
      </c>
    </row>
    <row r="48" spans="1:19" x14ac:dyDescent="0.25">
      <c r="A48" s="8">
        <v>48</v>
      </c>
      <c r="B48" s="21" t="s">
        <v>22</v>
      </c>
      <c r="C48" s="22" t="s">
        <v>23</v>
      </c>
      <c r="D48" s="22" t="s">
        <v>53</v>
      </c>
      <c r="E48" s="23" t="s">
        <v>25</v>
      </c>
      <c r="F48" s="23" t="s">
        <v>26</v>
      </c>
      <c r="G48" s="24" t="s">
        <v>49</v>
      </c>
      <c r="H48" s="21" t="s">
        <v>170</v>
      </c>
      <c r="I48" s="21" t="s">
        <v>171</v>
      </c>
      <c r="J48" s="21" t="s">
        <v>172</v>
      </c>
      <c r="K48" s="21" t="s">
        <v>30</v>
      </c>
      <c r="L48" s="21" t="s">
        <v>31</v>
      </c>
      <c r="M48" s="9">
        <v>10</v>
      </c>
      <c r="N48" s="2">
        <v>4.08</v>
      </c>
      <c r="O48" s="2">
        <v>0</v>
      </c>
      <c r="P48" s="2">
        <v>2.04</v>
      </c>
      <c r="Q48" s="2">
        <v>0</v>
      </c>
      <c r="R48" s="11" t="s">
        <v>32</v>
      </c>
      <c r="S48" s="4">
        <v>1</v>
      </c>
    </row>
    <row r="49" spans="1:19" x14ac:dyDescent="0.25">
      <c r="A49" s="8">
        <v>50</v>
      </c>
      <c r="B49" s="21" t="s">
        <v>22</v>
      </c>
      <c r="C49" s="22" t="s">
        <v>23</v>
      </c>
      <c r="D49" s="22" t="s">
        <v>53</v>
      </c>
      <c r="E49" s="23" t="s">
        <v>25</v>
      </c>
      <c r="F49" s="23" t="s">
        <v>33</v>
      </c>
      <c r="G49" s="24" t="s">
        <v>49</v>
      </c>
      <c r="H49" s="21" t="s">
        <v>173</v>
      </c>
      <c r="I49" s="21" t="s">
        <v>174</v>
      </c>
      <c r="J49" s="21" t="s">
        <v>172</v>
      </c>
      <c r="K49" s="21" t="s">
        <v>30</v>
      </c>
      <c r="L49" s="21" t="s">
        <v>31</v>
      </c>
      <c r="M49" s="9">
        <v>10</v>
      </c>
      <c r="N49" s="2">
        <v>4.08</v>
      </c>
      <c r="O49" s="2">
        <v>0</v>
      </c>
      <c r="P49" s="2">
        <v>2.04</v>
      </c>
      <c r="Q49" s="2">
        <v>0</v>
      </c>
      <c r="R49" s="11" t="s">
        <v>32</v>
      </c>
      <c r="S49" s="4">
        <v>1</v>
      </c>
    </row>
    <row r="50" spans="1:19" x14ac:dyDescent="0.25">
      <c r="A50" s="8">
        <v>52</v>
      </c>
      <c r="B50" s="21" t="s">
        <v>22</v>
      </c>
      <c r="C50" s="22" t="s">
        <v>23</v>
      </c>
      <c r="D50" s="22" t="s">
        <v>175</v>
      </c>
      <c r="E50" s="23" t="s">
        <v>25</v>
      </c>
      <c r="F50" s="23" t="s">
        <v>36</v>
      </c>
      <c r="G50" s="24" t="s">
        <v>176</v>
      </c>
      <c r="H50" s="21" t="s">
        <v>177</v>
      </c>
      <c r="I50" s="21" t="s">
        <v>178</v>
      </c>
      <c r="J50" s="21" t="s">
        <v>179</v>
      </c>
      <c r="K50" s="21" t="s">
        <v>30</v>
      </c>
      <c r="L50" s="21" t="s">
        <v>31</v>
      </c>
      <c r="M50" s="9">
        <v>7</v>
      </c>
      <c r="N50" s="2">
        <v>13.600000000000001</v>
      </c>
      <c r="O50" s="2">
        <v>0</v>
      </c>
      <c r="P50" s="2">
        <v>6.8000000000000007</v>
      </c>
      <c r="Q50" s="2">
        <v>0</v>
      </c>
      <c r="R50" s="11" t="s">
        <v>32</v>
      </c>
      <c r="S50" s="4">
        <v>1</v>
      </c>
    </row>
    <row r="51" spans="1:19" x14ac:dyDescent="0.25">
      <c r="A51" s="8">
        <v>54</v>
      </c>
      <c r="B51" s="21" t="s">
        <v>22</v>
      </c>
      <c r="C51" s="22" t="s">
        <v>23</v>
      </c>
      <c r="D51" s="22" t="s">
        <v>163</v>
      </c>
      <c r="E51" s="23" t="s">
        <v>25</v>
      </c>
      <c r="F51" s="23" t="s">
        <v>26</v>
      </c>
      <c r="G51" s="24" t="s">
        <v>80</v>
      </c>
      <c r="H51" s="21" t="s">
        <v>180</v>
      </c>
      <c r="I51" s="21" t="s">
        <v>180</v>
      </c>
      <c r="J51" s="21" t="s">
        <v>181</v>
      </c>
      <c r="K51" s="21" t="s">
        <v>30</v>
      </c>
      <c r="L51" s="21" t="s">
        <v>41</v>
      </c>
      <c r="M51" s="9">
        <v>11</v>
      </c>
      <c r="N51" s="2">
        <v>107.44000000000001</v>
      </c>
      <c r="O51" s="2">
        <v>0</v>
      </c>
      <c r="P51" s="2">
        <v>53.720000000000006</v>
      </c>
      <c r="Q51" s="2">
        <v>0</v>
      </c>
      <c r="R51" s="11" t="s">
        <v>32</v>
      </c>
      <c r="S51" s="4">
        <v>1</v>
      </c>
    </row>
    <row r="52" spans="1:19" x14ac:dyDescent="0.25">
      <c r="A52" s="8">
        <v>55</v>
      </c>
      <c r="B52" s="21" t="s">
        <v>22</v>
      </c>
      <c r="C52" s="22" t="s">
        <v>23</v>
      </c>
      <c r="D52" s="22" t="s">
        <v>163</v>
      </c>
      <c r="E52" s="23" t="s">
        <v>25</v>
      </c>
      <c r="F52" s="23" t="s">
        <v>33</v>
      </c>
      <c r="G52" s="24" t="s">
        <v>80</v>
      </c>
      <c r="H52" s="21" t="s">
        <v>182</v>
      </c>
      <c r="I52" s="21" t="s">
        <v>182</v>
      </c>
      <c r="J52" s="21" t="s">
        <v>183</v>
      </c>
      <c r="K52" s="21" t="s">
        <v>30</v>
      </c>
      <c r="L52" s="21" t="s">
        <v>41</v>
      </c>
      <c r="M52" s="9">
        <v>11</v>
      </c>
      <c r="N52" s="2">
        <v>107.44000000000001</v>
      </c>
      <c r="O52" s="2">
        <v>0</v>
      </c>
      <c r="P52" s="2">
        <v>53.720000000000006</v>
      </c>
      <c r="Q52" s="2">
        <v>0</v>
      </c>
      <c r="R52" s="11" t="s">
        <v>32</v>
      </c>
      <c r="S52" s="4">
        <v>1</v>
      </c>
    </row>
    <row r="53" spans="1:19" x14ac:dyDescent="0.25">
      <c r="A53" s="8">
        <v>58</v>
      </c>
      <c r="B53" s="21" t="s">
        <v>22</v>
      </c>
      <c r="C53" s="22" t="s">
        <v>184</v>
      </c>
      <c r="D53" s="22" t="s">
        <v>185</v>
      </c>
      <c r="E53" s="23" t="s">
        <v>25</v>
      </c>
      <c r="F53" s="23" t="s">
        <v>36</v>
      </c>
      <c r="G53" s="24" t="s">
        <v>76</v>
      </c>
      <c r="H53" s="21" t="s">
        <v>184</v>
      </c>
      <c r="I53" s="21" t="s">
        <v>186</v>
      </c>
      <c r="J53" s="21" t="s">
        <v>187</v>
      </c>
      <c r="K53" s="21" t="s">
        <v>30</v>
      </c>
      <c r="L53" s="21" t="s">
        <v>41</v>
      </c>
      <c r="M53" s="9">
        <v>15</v>
      </c>
      <c r="N53" s="2">
        <v>185</v>
      </c>
      <c r="O53" s="2">
        <v>0</v>
      </c>
      <c r="P53" s="2">
        <v>75</v>
      </c>
      <c r="Q53" s="2">
        <v>20</v>
      </c>
      <c r="R53" s="11" t="s">
        <v>32</v>
      </c>
      <c r="S53" s="4">
        <v>1</v>
      </c>
    </row>
    <row r="54" spans="1:19" x14ac:dyDescent="0.25">
      <c r="A54" s="8">
        <v>60</v>
      </c>
      <c r="B54" s="21" t="s">
        <v>22</v>
      </c>
      <c r="C54" s="22" t="s">
        <v>188</v>
      </c>
      <c r="D54" s="22" t="s">
        <v>188</v>
      </c>
      <c r="E54" s="23" t="s">
        <v>25</v>
      </c>
      <c r="F54" s="23" t="s">
        <v>26</v>
      </c>
      <c r="G54" s="24" t="s">
        <v>49</v>
      </c>
      <c r="H54" s="21" t="s">
        <v>188</v>
      </c>
      <c r="I54" s="21" t="s">
        <v>186</v>
      </c>
      <c r="J54" s="21" t="s">
        <v>187</v>
      </c>
      <c r="K54" s="21" t="s">
        <v>30</v>
      </c>
      <c r="L54" s="21" t="s">
        <v>41</v>
      </c>
      <c r="M54" s="9">
        <v>15</v>
      </c>
      <c r="N54" s="2">
        <v>0</v>
      </c>
      <c r="O54" s="2">
        <v>150</v>
      </c>
      <c r="P54" s="2">
        <v>0</v>
      </c>
      <c r="Q54" s="2">
        <v>15</v>
      </c>
      <c r="R54" s="11" t="s">
        <v>32</v>
      </c>
      <c r="S54" s="4">
        <v>1</v>
      </c>
    </row>
    <row r="55" spans="1:19" x14ac:dyDescent="0.25">
      <c r="A55" s="8">
        <v>62</v>
      </c>
      <c r="B55" s="21" t="s">
        <v>22</v>
      </c>
      <c r="C55" s="22" t="s">
        <v>189</v>
      </c>
      <c r="D55" s="22" t="s">
        <v>189</v>
      </c>
      <c r="E55" s="23" t="s">
        <v>25</v>
      </c>
      <c r="F55" s="23" t="s">
        <v>33</v>
      </c>
      <c r="G55" s="24" t="s">
        <v>190</v>
      </c>
      <c r="H55" s="21" t="s">
        <v>191</v>
      </c>
      <c r="I55" s="21" t="s">
        <v>186</v>
      </c>
      <c r="J55" s="21" t="s">
        <v>187</v>
      </c>
      <c r="K55" s="21" t="s">
        <v>30</v>
      </c>
      <c r="L55" s="21" t="s">
        <v>41</v>
      </c>
      <c r="M55" s="9">
        <v>15</v>
      </c>
      <c r="N55" s="2">
        <v>24401</v>
      </c>
      <c r="O55" s="2">
        <v>24401</v>
      </c>
      <c r="P55" s="2">
        <v>0</v>
      </c>
      <c r="Q55" s="2">
        <v>1745</v>
      </c>
      <c r="R55" s="11" t="s">
        <v>32</v>
      </c>
      <c r="S55" s="4">
        <v>1</v>
      </c>
    </row>
    <row r="56" spans="1:19" x14ac:dyDescent="0.25">
      <c r="A56" s="8">
        <v>63</v>
      </c>
      <c r="B56" s="21" t="s">
        <v>22</v>
      </c>
      <c r="C56" s="22" t="s">
        <v>192</v>
      </c>
      <c r="D56" s="22" t="s">
        <v>193</v>
      </c>
      <c r="E56" s="23" t="s">
        <v>25</v>
      </c>
      <c r="F56" s="23" t="s">
        <v>36</v>
      </c>
      <c r="G56" s="24" t="s">
        <v>194</v>
      </c>
      <c r="H56" s="21" t="s">
        <v>192</v>
      </c>
      <c r="I56" s="21" t="s">
        <v>195</v>
      </c>
      <c r="J56" s="21" t="s">
        <v>196</v>
      </c>
      <c r="K56" s="21" t="s">
        <v>30</v>
      </c>
      <c r="L56" s="21" t="s">
        <v>41</v>
      </c>
      <c r="M56" s="9">
        <v>25</v>
      </c>
      <c r="N56" s="2">
        <v>31720</v>
      </c>
      <c r="O56" s="2">
        <v>31720</v>
      </c>
      <c r="P56" s="2">
        <v>0</v>
      </c>
      <c r="Q56" s="2">
        <v>680</v>
      </c>
      <c r="R56" s="11" t="s">
        <v>65</v>
      </c>
      <c r="S56" s="4">
        <v>1</v>
      </c>
    </row>
    <row r="57" spans="1:19" x14ac:dyDescent="0.25">
      <c r="A57" s="8">
        <v>64</v>
      </c>
      <c r="B57" s="21" t="s">
        <v>22</v>
      </c>
      <c r="C57" s="22" t="s">
        <v>197</v>
      </c>
      <c r="D57" s="22" t="s">
        <v>198</v>
      </c>
      <c r="E57" s="23" t="s">
        <v>25</v>
      </c>
      <c r="F57" s="23" t="s">
        <v>26</v>
      </c>
      <c r="G57" s="24" t="s">
        <v>190</v>
      </c>
      <c r="H57" s="21" t="s">
        <v>197</v>
      </c>
      <c r="I57" s="21" t="s">
        <v>195</v>
      </c>
      <c r="J57" s="21" t="s">
        <v>196</v>
      </c>
      <c r="K57" s="21" t="s">
        <v>30</v>
      </c>
      <c r="L57" s="21" t="s">
        <v>41</v>
      </c>
      <c r="M57" s="9">
        <v>20</v>
      </c>
      <c r="N57" s="2">
        <v>56121</v>
      </c>
      <c r="O57" s="2">
        <v>56121</v>
      </c>
      <c r="P57" s="2">
        <v>0</v>
      </c>
      <c r="Q57" s="2">
        <v>2425</v>
      </c>
      <c r="R57" s="11" t="s">
        <v>65</v>
      </c>
      <c r="S57" s="4">
        <v>1</v>
      </c>
    </row>
    <row r="58" spans="1:19" x14ac:dyDescent="0.25">
      <c r="A58" s="8">
        <v>65</v>
      </c>
      <c r="B58" s="21" t="s">
        <v>22</v>
      </c>
      <c r="C58" s="22" t="s">
        <v>199</v>
      </c>
      <c r="D58" s="22" t="s">
        <v>199</v>
      </c>
      <c r="E58" s="23" t="s">
        <v>25</v>
      </c>
      <c r="F58" s="23" t="s">
        <v>33</v>
      </c>
      <c r="G58" s="24" t="s">
        <v>200</v>
      </c>
      <c r="H58" s="21" t="s">
        <v>199</v>
      </c>
      <c r="I58" s="21" t="s">
        <v>186</v>
      </c>
      <c r="J58" s="21" t="s">
        <v>187</v>
      </c>
      <c r="K58" s="21" t="s">
        <v>30</v>
      </c>
      <c r="L58" s="21" t="s">
        <v>41</v>
      </c>
      <c r="M58" s="9">
        <v>15</v>
      </c>
      <c r="N58" s="2">
        <v>1200</v>
      </c>
      <c r="O58" s="2">
        <v>1146.4000000000001</v>
      </c>
      <c r="P58" s="2">
        <v>143.30000000000001</v>
      </c>
      <c r="Q58" s="2">
        <v>429.9</v>
      </c>
      <c r="R58" s="11" t="s">
        <v>32</v>
      </c>
      <c r="S58" s="4">
        <v>1</v>
      </c>
    </row>
    <row r="59" spans="1:19" x14ac:dyDescent="0.25">
      <c r="A59" s="8">
        <v>67</v>
      </c>
      <c r="B59" s="21" t="s">
        <v>201</v>
      </c>
      <c r="C59" s="22" t="s">
        <v>202</v>
      </c>
      <c r="D59" s="22" t="s">
        <v>202</v>
      </c>
      <c r="E59" s="23" t="s">
        <v>25</v>
      </c>
      <c r="F59" s="23" t="s">
        <v>36</v>
      </c>
      <c r="G59" s="24" t="s">
        <v>176</v>
      </c>
      <c r="H59" s="21" t="s">
        <v>203</v>
      </c>
      <c r="I59" s="21" t="s">
        <v>204</v>
      </c>
      <c r="J59" s="21" t="s">
        <v>204</v>
      </c>
      <c r="K59" s="21" t="s">
        <v>30</v>
      </c>
      <c r="L59" s="21" t="s">
        <v>205</v>
      </c>
      <c r="M59" s="9">
        <v>10</v>
      </c>
      <c r="N59" s="2">
        <v>1715.8</v>
      </c>
      <c r="O59" s="2">
        <v>0</v>
      </c>
      <c r="P59" s="2">
        <v>0</v>
      </c>
      <c r="Q59" s="2">
        <v>0</v>
      </c>
      <c r="R59" s="11" t="s">
        <v>32</v>
      </c>
      <c r="S59" s="4">
        <v>1</v>
      </c>
    </row>
    <row r="60" spans="1:19" x14ac:dyDescent="0.25">
      <c r="A60" s="8">
        <v>68</v>
      </c>
      <c r="B60" s="21" t="s">
        <v>201</v>
      </c>
      <c r="C60" s="22" t="s">
        <v>184</v>
      </c>
      <c r="D60" s="22" t="s">
        <v>185</v>
      </c>
      <c r="E60" s="23" t="s">
        <v>25</v>
      </c>
      <c r="F60" s="23" t="s">
        <v>26</v>
      </c>
      <c r="G60" s="24" t="s">
        <v>76</v>
      </c>
      <c r="H60" s="21" t="s">
        <v>184</v>
      </c>
      <c r="I60" s="21" t="s">
        <v>186</v>
      </c>
      <c r="J60" s="21" t="s">
        <v>187</v>
      </c>
      <c r="K60" s="21" t="s">
        <v>30</v>
      </c>
      <c r="L60" s="21" t="s">
        <v>205</v>
      </c>
      <c r="M60" s="9">
        <v>15</v>
      </c>
      <c r="N60" s="2">
        <v>185</v>
      </c>
      <c r="O60" s="2">
        <v>0</v>
      </c>
      <c r="P60" s="2">
        <v>75</v>
      </c>
      <c r="Q60" s="2">
        <v>20</v>
      </c>
      <c r="R60" s="11" t="s">
        <v>65</v>
      </c>
      <c r="S60" s="4">
        <v>1</v>
      </c>
    </row>
    <row r="61" spans="1:19" x14ac:dyDescent="0.25">
      <c r="A61" s="8">
        <v>70</v>
      </c>
      <c r="B61" s="21" t="s">
        <v>201</v>
      </c>
      <c r="C61" s="22" t="s">
        <v>188</v>
      </c>
      <c r="D61" s="22" t="s">
        <v>188</v>
      </c>
      <c r="E61" s="23" t="s">
        <v>25</v>
      </c>
      <c r="F61" s="23" t="s">
        <v>33</v>
      </c>
      <c r="G61" s="24" t="s">
        <v>49</v>
      </c>
      <c r="H61" s="21" t="s">
        <v>188</v>
      </c>
      <c r="I61" s="21" t="s">
        <v>186</v>
      </c>
      <c r="J61" s="21" t="s">
        <v>187</v>
      </c>
      <c r="K61" s="21" t="s">
        <v>30</v>
      </c>
      <c r="L61" s="21" t="s">
        <v>205</v>
      </c>
      <c r="M61" s="9">
        <v>15</v>
      </c>
      <c r="N61" s="2">
        <v>0</v>
      </c>
      <c r="O61" s="2">
        <v>150</v>
      </c>
      <c r="P61" s="2">
        <v>0</v>
      </c>
      <c r="Q61" s="2">
        <v>15</v>
      </c>
      <c r="R61" s="11" t="s">
        <v>32</v>
      </c>
      <c r="S61" s="4">
        <v>1</v>
      </c>
    </row>
    <row r="62" spans="1:19" x14ac:dyDescent="0.25">
      <c r="A62" s="8">
        <v>72</v>
      </c>
      <c r="B62" s="21" t="s">
        <v>201</v>
      </c>
      <c r="C62" s="22" t="s">
        <v>189</v>
      </c>
      <c r="D62" s="22" t="s">
        <v>189</v>
      </c>
      <c r="E62" s="23" t="s">
        <v>25</v>
      </c>
      <c r="F62" s="23" t="s">
        <v>36</v>
      </c>
      <c r="G62" s="24" t="s">
        <v>190</v>
      </c>
      <c r="H62" s="21" t="s">
        <v>191</v>
      </c>
      <c r="I62" s="21" t="s">
        <v>186</v>
      </c>
      <c r="J62" s="21" t="s">
        <v>187</v>
      </c>
      <c r="K62" s="21" t="s">
        <v>30</v>
      </c>
      <c r="L62" s="21" t="s">
        <v>205</v>
      </c>
      <c r="M62" s="9">
        <v>15</v>
      </c>
      <c r="N62" s="2">
        <v>24401</v>
      </c>
      <c r="O62" s="2">
        <v>24401</v>
      </c>
      <c r="P62" s="2">
        <v>0</v>
      </c>
      <c r="Q62" s="2">
        <v>1745</v>
      </c>
      <c r="R62" s="11" t="s">
        <v>32</v>
      </c>
      <c r="S62" s="4">
        <v>1</v>
      </c>
    </row>
    <row r="63" spans="1:19" x14ac:dyDescent="0.25">
      <c r="A63" s="8">
        <v>73</v>
      </c>
      <c r="B63" s="21" t="s">
        <v>201</v>
      </c>
      <c r="C63" s="22" t="s">
        <v>192</v>
      </c>
      <c r="D63" s="22" t="s">
        <v>193</v>
      </c>
      <c r="E63" s="23" t="s">
        <v>25</v>
      </c>
      <c r="F63" s="23" t="s">
        <v>26</v>
      </c>
      <c r="G63" s="24" t="s">
        <v>194</v>
      </c>
      <c r="H63" s="21" t="s">
        <v>192</v>
      </c>
      <c r="I63" s="21" t="s">
        <v>195</v>
      </c>
      <c r="J63" s="21" t="s">
        <v>196</v>
      </c>
      <c r="K63" s="21" t="s">
        <v>30</v>
      </c>
      <c r="L63" s="21" t="s">
        <v>205</v>
      </c>
      <c r="M63" s="9">
        <v>25</v>
      </c>
      <c r="N63" s="2">
        <v>31720</v>
      </c>
      <c r="O63" s="2">
        <v>31720</v>
      </c>
      <c r="P63" s="2">
        <v>0</v>
      </c>
      <c r="Q63" s="2">
        <v>680</v>
      </c>
      <c r="R63" s="11" t="s">
        <v>65</v>
      </c>
      <c r="S63" s="4">
        <v>1</v>
      </c>
    </row>
    <row r="64" spans="1:19" x14ac:dyDescent="0.25">
      <c r="A64" s="8">
        <v>74</v>
      </c>
      <c r="B64" s="21" t="s">
        <v>201</v>
      </c>
      <c r="C64" s="22" t="s">
        <v>197</v>
      </c>
      <c r="D64" s="22" t="s">
        <v>198</v>
      </c>
      <c r="E64" s="23" t="s">
        <v>25</v>
      </c>
      <c r="F64" s="23" t="s">
        <v>33</v>
      </c>
      <c r="G64" s="24" t="s">
        <v>190</v>
      </c>
      <c r="H64" s="21" t="s">
        <v>197</v>
      </c>
      <c r="I64" s="21" t="s">
        <v>195</v>
      </c>
      <c r="J64" s="21" t="s">
        <v>196</v>
      </c>
      <c r="K64" s="21" t="s">
        <v>30</v>
      </c>
      <c r="L64" s="21" t="s">
        <v>205</v>
      </c>
      <c r="M64" s="9">
        <v>20</v>
      </c>
      <c r="N64" s="2">
        <v>56121</v>
      </c>
      <c r="O64" s="2">
        <v>56121</v>
      </c>
      <c r="P64" s="2">
        <v>0</v>
      </c>
      <c r="Q64" s="2">
        <v>2425</v>
      </c>
      <c r="R64" s="11" t="s">
        <v>65</v>
      </c>
      <c r="S64" s="4">
        <v>1</v>
      </c>
    </row>
    <row r="65" spans="1:19" x14ac:dyDescent="0.25">
      <c r="A65" s="8">
        <v>75</v>
      </c>
      <c r="B65" s="21" t="s">
        <v>201</v>
      </c>
      <c r="C65" s="22" t="s">
        <v>199</v>
      </c>
      <c r="D65" s="22" t="s">
        <v>199</v>
      </c>
      <c r="E65" s="23" t="s">
        <v>25</v>
      </c>
      <c r="F65" s="23" t="s">
        <v>36</v>
      </c>
      <c r="G65" s="24" t="s">
        <v>200</v>
      </c>
      <c r="H65" s="21" t="s">
        <v>206</v>
      </c>
      <c r="I65" s="21" t="s">
        <v>186</v>
      </c>
      <c r="J65" s="21" t="s">
        <v>187</v>
      </c>
      <c r="K65" s="21" t="s">
        <v>30</v>
      </c>
      <c r="L65" s="21" t="s">
        <v>205</v>
      </c>
      <c r="M65" s="9">
        <v>15</v>
      </c>
      <c r="N65" s="2">
        <v>1200</v>
      </c>
      <c r="O65" s="2">
        <v>1146.4000000000001</v>
      </c>
      <c r="P65" s="2">
        <v>143.30000000000001</v>
      </c>
      <c r="Q65" s="2">
        <v>429.9</v>
      </c>
      <c r="R65" s="20" t="s">
        <v>32</v>
      </c>
      <c r="S65" s="4">
        <v>1</v>
      </c>
    </row>
    <row r="66" spans="1:19" x14ac:dyDescent="0.25">
      <c r="A66" s="12"/>
      <c r="B66" s="13"/>
      <c r="C66" s="14"/>
      <c r="D66" s="14"/>
      <c r="E66" s="23" t="s">
        <v>25</v>
      </c>
      <c r="F66" s="15" t="s">
        <v>26</v>
      </c>
      <c r="G66" s="16"/>
      <c r="H66" s="13"/>
      <c r="I66" s="13"/>
      <c r="J66" s="13"/>
      <c r="K66" s="13"/>
      <c r="L66" s="13"/>
      <c r="M66" s="17"/>
      <c r="N66" s="18"/>
      <c r="O66" s="18"/>
      <c r="P66" s="18"/>
      <c r="Q66" s="18"/>
      <c r="R66" s="19"/>
      <c r="S66" s="19"/>
    </row>
    <row r="67" spans="1:19" x14ac:dyDescent="0.25">
      <c r="A67" s="12"/>
      <c r="B67" s="13"/>
      <c r="C67" s="14"/>
      <c r="D67" s="14"/>
      <c r="E67" s="23" t="s">
        <v>25</v>
      </c>
      <c r="F67" s="15" t="s">
        <v>33</v>
      </c>
      <c r="G67" s="16"/>
      <c r="H67" s="13"/>
      <c r="I67" s="13"/>
      <c r="J67" s="13"/>
      <c r="K67" s="13"/>
      <c r="L67" s="13"/>
      <c r="M67" s="17"/>
      <c r="N67" s="18"/>
      <c r="O67" s="18"/>
      <c r="P67" s="18"/>
      <c r="Q67" s="18"/>
      <c r="R67" s="19"/>
      <c r="S67" s="19"/>
    </row>
    <row r="68" spans="1:19" x14ac:dyDescent="0.25">
      <c r="A68" s="12"/>
      <c r="B68" s="13"/>
      <c r="C68" s="14"/>
      <c r="D68" s="14"/>
      <c r="E68" s="23" t="s">
        <v>25</v>
      </c>
      <c r="F68" s="15" t="s">
        <v>36</v>
      </c>
      <c r="G68" s="16"/>
      <c r="H68" s="13"/>
      <c r="I68" s="13"/>
      <c r="J68" s="13"/>
      <c r="K68" s="13"/>
      <c r="L68" s="13"/>
      <c r="M68" s="17"/>
      <c r="N68" s="18"/>
      <c r="O68" s="18"/>
      <c r="P68" s="18"/>
      <c r="Q68" s="18"/>
      <c r="R68" s="19"/>
      <c r="S68" s="19"/>
    </row>
    <row r="69" spans="1:19" x14ac:dyDescent="0.25">
      <c r="A69" s="12"/>
      <c r="B69" s="13"/>
      <c r="C69" s="14"/>
      <c r="D69" s="14"/>
      <c r="E69" s="23" t="s">
        <v>25</v>
      </c>
      <c r="F69" s="15" t="s">
        <v>26</v>
      </c>
      <c r="G69" s="16"/>
      <c r="H69" s="13"/>
      <c r="I69" s="13"/>
      <c r="J69" s="13"/>
      <c r="K69" s="13"/>
      <c r="L69" s="13"/>
      <c r="M69" s="17"/>
      <c r="N69" s="18"/>
      <c r="O69" s="18"/>
      <c r="P69" s="18"/>
      <c r="Q69" s="18"/>
      <c r="R69" s="19"/>
      <c r="S69" s="19"/>
    </row>
    <row r="70" spans="1:19" x14ac:dyDescent="0.25">
      <c r="A70" s="12"/>
      <c r="B70" s="13"/>
      <c r="C70" s="14"/>
      <c r="D70" s="14"/>
      <c r="E70" s="23" t="s">
        <v>25</v>
      </c>
      <c r="F70" s="15" t="s">
        <v>33</v>
      </c>
      <c r="G70" s="16"/>
      <c r="H70" s="13"/>
      <c r="I70" s="13"/>
      <c r="J70" s="13"/>
      <c r="K70" s="13"/>
      <c r="L70" s="13"/>
      <c r="M70" s="17"/>
      <c r="N70" s="18"/>
      <c r="O70" s="18"/>
      <c r="P70" s="18"/>
      <c r="Q70" s="18"/>
      <c r="R70" s="19"/>
      <c r="S70" s="19"/>
    </row>
    <row r="71" spans="1:19" x14ac:dyDescent="0.25">
      <c r="A71" s="12"/>
      <c r="B71" s="13"/>
      <c r="C71" s="14"/>
      <c r="D71" s="14"/>
      <c r="E71" s="23" t="s">
        <v>25</v>
      </c>
      <c r="F71" s="15" t="s">
        <v>36</v>
      </c>
      <c r="G71" s="16"/>
      <c r="H71" s="13"/>
      <c r="I71" s="13"/>
      <c r="J71" s="13"/>
      <c r="K71" s="13"/>
      <c r="L71" s="13"/>
      <c r="M71" s="17"/>
      <c r="N71" s="18"/>
      <c r="O71" s="18"/>
      <c r="P71" s="18"/>
      <c r="Q71" s="18"/>
      <c r="R71" s="19"/>
      <c r="S71" s="19"/>
    </row>
    <row r="72" spans="1:19" x14ac:dyDescent="0.25">
      <c r="A72" s="12"/>
      <c r="B72" s="13"/>
      <c r="C72" s="14"/>
      <c r="D72" s="14"/>
      <c r="E72" s="23" t="s">
        <v>25</v>
      </c>
      <c r="F72" s="15" t="s">
        <v>26</v>
      </c>
      <c r="G72" s="16"/>
      <c r="H72" s="13"/>
      <c r="I72" s="13"/>
      <c r="J72" s="13"/>
      <c r="K72" s="13"/>
      <c r="L72" s="13"/>
      <c r="M72" s="17"/>
      <c r="N72" s="18"/>
      <c r="O72" s="18"/>
      <c r="P72" s="18"/>
      <c r="Q72" s="18"/>
      <c r="R72" s="19"/>
      <c r="S72" s="19"/>
    </row>
    <row r="73" spans="1:19" x14ac:dyDescent="0.25">
      <c r="A73" s="12"/>
      <c r="B73" s="13"/>
      <c r="C73" s="14"/>
      <c r="D73" s="14"/>
      <c r="E73" s="23" t="s">
        <v>25</v>
      </c>
      <c r="F73" s="15" t="s">
        <v>33</v>
      </c>
      <c r="G73" s="16"/>
      <c r="H73" s="13"/>
      <c r="I73" s="13"/>
      <c r="J73" s="13"/>
      <c r="K73" s="13"/>
      <c r="L73" s="13"/>
      <c r="M73" s="17"/>
      <c r="N73" s="18"/>
      <c r="O73" s="18"/>
      <c r="P73" s="18"/>
      <c r="Q73" s="18"/>
      <c r="R73" s="19"/>
      <c r="S73" s="19"/>
    </row>
    <row r="74" spans="1:19" x14ac:dyDescent="0.25">
      <c r="A74" s="12"/>
      <c r="B74" s="13"/>
      <c r="C74" s="14"/>
      <c r="D74" s="14"/>
      <c r="E74" s="23" t="s">
        <v>25</v>
      </c>
      <c r="F74" s="15" t="s">
        <v>36</v>
      </c>
      <c r="G74" s="16"/>
      <c r="H74" s="13"/>
      <c r="I74" s="13"/>
      <c r="J74" s="13"/>
      <c r="K74" s="13"/>
      <c r="L74" s="13"/>
      <c r="M74" s="17"/>
      <c r="N74" s="18"/>
      <c r="O74" s="18"/>
      <c r="P74" s="18"/>
      <c r="Q74" s="18"/>
      <c r="R74" s="19"/>
      <c r="S74" s="19"/>
    </row>
    <row r="75" spans="1:19" x14ac:dyDescent="0.25">
      <c r="A75" s="12"/>
      <c r="B75" s="13"/>
      <c r="C75" s="14"/>
      <c r="D75" s="14"/>
      <c r="E75" s="23" t="s">
        <v>25</v>
      </c>
      <c r="F75" s="15" t="s">
        <v>26</v>
      </c>
      <c r="G75" s="16"/>
      <c r="H75" s="13"/>
      <c r="I75" s="13"/>
      <c r="J75" s="13"/>
      <c r="K75" s="13"/>
      <c r="L75" s="13"/>
      <c r="M75" s="17"/>
      <c r="N75" s="18"/>
      <c r="O75" s="18"/>
      <c r="P75" s="18"/>
      <c r="Q75" s="18"/>
      <c r="R75" s="19"/>
      <c r="S75" s="19"/>
    </row>
    <row r="76" spans="1:19" x14ac:dyDescent="0.25">
      <c r="A76" s="12"/>
      <c r="B76" s="13"/>
      <c r="C76" s="14"/>
      <c r="D76" s="14"/>
      <c r="E76" s="23" t="s">
        <v>25</v>
      </c>
      <c r="F76" s="15" t="s">
        <v>36</v>
      </c>
      <c r="G76" s="16"/>
      <c r="H76" s="13"/>
      <c r="I76" s="13"/>
      <c r="J76" s="13"/>
      <c r="K76" s="13"/>
      <c r="L76" s="13"/>
      <c r="M76" s="17"/>
      <c r="N76" s="18"/>
      <c r="O76" s="18"/>
      <c r="P76" s="18"/>
      <c r="Q76" s="18"/>
      <c r="R76" s="19"/>
      <c r="S76" s="19"/>
    </row>
    <row r="77" spans="1:19" x14ac:dyDescent="0.25">
      <c r="A77" s="12"/>
      <c r="B77" s="13"/>
      <c r="C77" s="14"/>
      <c r="D77" s="14"/>
      <c r="E77" s="23" t="s">
        <v>25</v>
      </c>
      <c r="F77" s="15" t="s">
        <v>26</v>
      </c>
      <c r="G77" s="16"/>
      <c r="H77" s="13"/>
      <c r="I77" s="13"/>
      <c r="J77" s="13"/>
      <c r="K77" s="13"/>
      <c r="L77" s="13"/>
      <c r="M77" s="17"/>
      <c r="N77" s="18"/>
      <c r="O77" s="18"/>
      <c r="P77" s="18"/>
      <c r="Q77" s="18"/>
      <c r="R77" s="19"/>
      <c r="S77" s="19"/>
    </row>
    <row r="78" spans="1:19" x14ac:dyDescent="0.25">
      <c r="A78" s="12"/>
      <c r="B78" s="13"/>
      <c r="C78" s="14"/>
      <c r="D78" s="14"/>
      <c r="E78" s="23" t="s">
        <v>25</v>
      </c>
      <c r="F78" s="15" t="s">
        <v>33</v>
      </c>
      <c r="G78" s="16"/>
      <c r="H78" s="13"/>
      <c r="I78" s="13"/>
      <c r="J78" s="13"/>
      <c r="K78" s="13"/>
      <c r="L78" s="13"/>
      <c r="M78" s="17"/>
      <c r="N78" s="18"/>
      <c r="O78" s="18"/>
      <c r="P78" s="18"/>
      <c r="Q78" s="18"/>
      <c r="R78" s="19"/>
      <c r="S78" s="19"/>
    </row>
    <row r="79" spans="1:19" x14ac:dyDescent="0.25">
      <c r="A79" s="12"/>
      <c r="B79" s="13"/>
      <c r="C79" s="14"/>
      <c r="D79" s="14"/>
      <c r="E79" s="23" t="s">
        <v>25</v>
      </c>
      <c r="F79" s="15" t="s">
        <v>36</v>
      </c>
      <c r="G79" s="16"/>
      <c r="H79" s="13"/>
      <c r="I79" s="13"/>
      <c r="J79" s="13"/>
      <c r="K79" s="13"/>
      <c r="L79" s="13"/>
      <c r="M79" s="17"/>
      <c r="N79" s="18"/>
      <c r="O79" s="18"/>
      <c r="P79" s="18"/>
      <c r="Q79" s="18"/>
      <c r="R79" s="19"/>
      <c r="S79" s="19"/>
    </row>
    <row r="80" spans="1:19" x14ac:dyDescent="0.25">
      <c r="A80" s="12"/>
      <c r="B80" s="13"/>
      <c r="C80" s="14"/>
      <c r="D80" s="14"/>
      <c r="E80" s="23" t="s">
        <v>25</v>
      </c>
      <c r="F80" s="15" t="s">
        <v>26</v>
      </c>
      <c r="G80" s="16"/>
      <c r="H80" s="13"/>
      <c r="I80" s="13"/>
      <c r="J80" s="13"/>
      <c r="K80" s="13"/>
      <c r="L80" s="13"/>
      <c r="M80" s="17"/>
      <c r="N80" s="18"/>
      <c r="O80" s="18"/>
      <c r="P80" s="18"/>
      <c r="Q80" s="18"/>
      <c r="R80" s="19"/>
      <c r="S80" s="19"/>
    </row>
    <row r="81" spans="1:19" x14ac:dyDescent="0.25">
      <c r="A81" s="12"/>
      <c r="B81" s="13"/>
      <c r="C81" s="14"/>
      <c r="D81" s="14"/>
      <c r="E81" s="23" t="s">
        <v>25</v>
      </c>
      <c r="F81" s="15" t="s">
        <v>33</v>
      </c>
      <c r="G81" s="16"/>
      <c r="H81" s="13"/>
      <c r="I81" s="13"/>
      <c r="J81" s="13"/>
      <c r="K81" s="13"/>
      <c r="L81" s="13"/>
      <c r="M81" s="17"/>
      <c r="N81" s="18"/>
      <c r="O81" s="18"/>
      <c r="P81" s="18"/>
      <c r="Q81" s="18"/>
      <c r="R81" s="19"/>
      <c r="S81" s="19"/>
    </row>
    <row r="82" spans="1:19" x14ac:dyDescent="0.25">
      <c r="A82" s="12"/>
      <c r="B82" s="13"/>
      <c r="C82" s="14"/>
      <c r="D82" s="14"/>
      <c r="E82" s="23" t="s">
        <v>25</v>
      </c>
      <c r="F82" s="15" t="s">
        <v>36</v>
      </c>
      <c r="G82" s="16"/>
      <c r="H82" s="13"/>
      <c r="I82" s="13"/>
      <c r="J82" s="13"/>
      <c r="K82" s="13"/>
      <c r="L82" s="13"/>
      <c r="M82" s="17"/>
      <c r="N82" s="18"/>
      <c r="O82" s="18"/>
      <c r="P82" s="18"/>
      <c r="Q82" s="18"/>
      <c r="R82" s="19"/>
      <c r="S82" s="19"/>
    </row>
    <row r="83" spans="1:19" x14ac:dyDescent="0.25">
      <c r="A83" s="12"/>
      <c r="B83" s="13"/>
      <c r="C83" s="14"/>
      <c r="D83" s="14"/>
      <c r="E83" s="23" t="s">
        <v>25</v>
      </c>
      <c r="F83" s="15" t="s">
        <v>26</v>
      </c>
      <c r="G83" s="16"/>
      <c r="H83" s="13"/>
      <c r="I83" s="13"/>
      <c r="J83" s="13"/>
      <c r="K83" s="13"/>
      <c r="L83" s="13"/>
      <c r="M83" s="17"/>
      <c r="N83" s="18"/>
      <c r="O83" s="18"/>
      <c r="P83" s="18"/>
      <c r="Q83" s="18"/>
      <c r="R83" s="19"/>
      <c r="S83" s="19"/>
    </row>
    <row r="84" spans="1:19" x14ac:dyDescent="0.25">
      <c r="A84" s="12"/>
      <c r="B84" s="13"/>
      <c r="C84" s="14"/>
      <c r="D84" s="14"/>
      <c r="E84" s="23" t="s">
        <v>25</v>
      </c>
      <c r="F84" s="15" t="s">
        <v>33</v>
      </c>
      <c r="G84" s="16"/>
      <c r="H84" s="13"/>
      <c r="I84" s="13"/>
      <c r="J84" s="13"/>
      <c r="K84" s="13"/>
      <c r="L84" s="13"/>
      <c r="M84" s="17"/>
      <c r="N84" s="18"/>
      <c r="O84" s="18"/>
      <c r="P84" s="18"/>
      <c r="Q84" s="18"/>
      <c r="R84" s="19"/>
      <c r="S84" s="19"/>
    </row>
    <row r="85" spans="1:19" x14ac:dyDescent="0.25">
      <c r="A85" s="12"/>
      <c r="B85" s="13"/>
      <c r="C85" s="14"/>
      <c r="D85" s="14"/>
      <c r="E85" s="23" t="s">
        <v>25</v>
      </c>
      <c r="F85" s="15" t="s">
        <v>36</v>
      </c>
      <c r="G85" s="16"/>
      <c r="H85" s="13"/>
      <c r="I85" s="13"/>
      <c r="J85" s="13"/>
      <c r="K85" s="13"/>
      <c r="L85" s="13"/>
      <c r="M85" s="17"/>
      <c r="N85" s="18"/>
      <c r="O85" s="18"/>
      <c r="P85" s="18"/>
      <c r="Q85" s="18"/>
      <c r="R85" s="19"/>
      <c r="S85" s="19"/>
    </row>
    <row r="86" spans="1:19" x14ac:dyDescent="0.25">
      <c r="A86" s="12"/>
      <c r="B86" s="13"/>
      <c r="C86" s="14"/>
      <c r="D86" s="14"/>
      <c r="E86" s="23" t="s">
        <v>25</v>
      </c>
      <c r="F86" s="15" t="s">
        <v>26</v>
      </c>
      <c r="G86" s="16"/>
      <c r="H86" s="13"/>
      <c r="I86" s="13"/>
      <c r="J86" s="13"/>
      <c r="K86" s="13"/>
      <c r="L86" s="13"/>
      <c r="M86" s="17"/>
      <c r="N86" s="18"/>
      <c r="O86" s="18"/>
      <c r="P86" s="18"/>
      <c r="Q86" s="18"/>
      <c r="R86" s="19"/>
      <c r="S86" s="19"/>
    </row>
    <row r="87" spans="1:19" x14ac:dyDescent="0.25">
      <c r="A87" s="12"/>
      <c r="B87" s="13"/>
      <c r="C87" s="14"/>
      <c r="D87" s="14"/>
      <c r="E87" s="23" t="s">
        <v>25</v>
      </c>
      <c r="F87" s="15" t="s">
        <v>33</v>
      </c>
      <c r="G87" s="16"/>
      <c r="H87" s="13"/>
      <c r="I87" s="13"/>
      <c r="J87" s="13"/>
      <c r="K87" s="13"/>
      <c r="L87" s="13"/>
      <c r="M87" s="17"/>
      <c r="N87" s="18"/>
      <c r="O87" s="18"/>
      <c r="P87" s="18"/>
      <c r="Q87" s="18"/>
      <c r="R87" s="19"/>
      <c r="S87" s="19"/>
    </row>
    <row r="88" spans="1:19" x14ac:dyDescent="0.25">
      <c r="A88" s="12"/>
      <c r="B88" s="13"/>
      <c r="C88" s="14"/>
      <c r="D88" s="14"/>
      <c r="E88" s="23" t="s">
        <v>25</v>
      </c>
      <c r="F88" s="15" t="s">
        <v>36</v>
      </c>
      <c r="G88" s="16"/>
      <c r="H88" s="13"/>
      <c r="I88" s="13"/>
      <c r="J88" s="13"/>
      <c r="K88" s="13"/>
      <c r="L88" s="13"/>
      <c r="M88" s="17"/>
      <c r="N88" s="18"/>
      <c r="O88" s="18"/>
      <c r="P88" s="18"/>
      <c r="Q88" s="18"/>
      <c r="R88" s="19"/>
      <c r="S88" s="19"/>
    </row>
    <row r="89" spans="1:19" x14ac:dyDescent="0.25">
      <c r="A89" s="12"/>
      <c r="B89" s="13"/>
      <c r="C89" s="14"/>
      <c r="D89" s="14"/>
      <c r="E89" s="23" t="s">
        <v>25</v>
      </c>
      <c r="F89" s="15" t="s">
        <v>26</v>
      </c>
      <c r="G89" s="16"/>
      <c r="H89" s="13"/>
      <c r="I89" s="13"/>
      <c r="J89" s="13"/>
      <c r="K89" s="13"/>
      <c r="L89" s="13"/>
      <c r="M89" s="17"/>
      <c r="N89" s="18"/>
      <c r="O89" s="18"/>
      <c r="P89" s="18"/>
      <c r="Q89" s="18"/>
      <c r="R89" s="19"/>
      <c r="S89" s="19"/>
    </row>
    <row r="90" spans="1:19" x14ac:dyDescent="0.25">
      <c r="A90" s="12"/>
      <c r="B90" s="13"/>
      <c r="C90" s="14"/>
      <c r="D90" s="14"/>
      <c r="E90" s="23" t="s">
        <v>25</v>
      </c>
      <c r="F90" s="15" t="s">
        <v>33</v>
      </c>
      <c r="G90" s="16"/>
      <c r="H90" s="13"/>
      <c r="I90" s="13"/>
      <c r="J90" s="13"/>
      <c r="K90" s="13"/>
      <c r="L90" s="13"/>
      <c r="M90" s="17"/>
      <c r="N90" s="18"/>
      <c r="O90" s="18"/>
      <c r="P90" s="18"/>
      <c r="Q90" s="18"/>
      <c r="R90" s="19"/>
      <c r="S90" s="19"/>
    </row>
    <row r="91" spans="1:19" x14ac:dyDescent="0.25">
      <c r="A91" s="12"/>
      <c r="B91" s="13"/>
      <c r="C91" s="14"/>
      <c r="D91" s="14"/>
      <c r="E91" s="23" t="s">
        <v>25</v>
      </c>
      <c r="F91" s="15" t="s">
        <v>36</v>
      </c>
      <c r="G91" s="16"/>
      <c r="H91" s="13"/>
      <c r="I91" s="13"/>
      <c r="J91" s="13"/>
      <c r="K91" s="13"/>
      <c r="L91" s="13"/>
      <c r="M91" s="17"/>
      <c r="N91" s="18"/>
      <c r="O91" s="18"/>
      <c r="P91" s="18"/>
      <c r="Q91" s="18"/>
      <c r="R91" s="19"/>
      <c r="S91" s="19"/>
    </row>
    <row r="92" spans="1:19" x14ac:dyDescent="0.25">
      <c r="A92" s="12"/>
      <c r="B92" s="13"/>
      <c r="C92" s="14"/>
      <c r="D92" s="14"/>
      <c r="E92" s="23" t="s">
        <v>25</v>
      </c>
      <c r="F92" s="15" t="s">
        <v>26</v>
      </c>
      <c r="G92" s="16"/>
      <c r="H92" s="13"/>
      <c r="I92" s="13"/>
      <c r="J92" s="13"/>
      <c r="K92" s="13"/>
      <c r="L92" s="13"/>
      <c r="M92" s="17"/>
      <c r="N92" s="18"/>
      <c r="O92" s="18"/>
      <c r="P92" s="18"/>
      <c r="Q92" s="18"/>
      <c r="R92" s="19"/>
      <c r="S92" s="19"/>
    </row>
    <row r="93" spans="1:19" x14ac:dyDescent="0.25">
      <c r="A93" s="12"/>
      <c r="B93" s="13"/>
      <c r="C93" s="14"/>
      <c r="D93" s="14"/>
      <c r="E93" s="23" t="s">
        <v>25</v>
      </c>
      <c r="F93" s="15" t="s">
        <v>33</v>
      </c>
      <c r="G93" s="16"/>
      <c r="H93" s="13"/>
      <c r="I93" s="13"/>
      <c r="J93" s="13"/>
      <c r="K93" s="13"/>
      <c r="L93" s="13"/>
      <c r="M93" s="17"/>
      <c r="N93" s="18"/>
      <c r="O93" s="18"/>
      <c r="P93" s="18"/>
      <c r="Q93" s="18"/>
      <c r="R93" s="19"/>
      <c r="S93" s="19"/>
    </row>
    <row r="94" spans="1:19" x14ac:dyDescent="0.25">
      <c r="A94" s="12"/>
      <c r="B94" s="13"/>
      <c r="C94" s="14"/>
      <c r="D94" s="14"/>
      <c r="E94" s="23" t="s">
        <v>25</v>
      </c>
      <c r="F94" s="15" t="s">
        <v>36</v>
      </c>
      <c r="G94" s="16"/>
      <c r="H94" s="13"/>
      <c r="I94" s="13"/>
      <c r="J94" s="13"/>
      <c r="K94" s="13"/>
      <c r="L94" s="13"/>
      <c r="M94" s="17"/>
      <c r="N94" s="18"/>
      <c r="O94" s="18"/>
      <c r="P94" s="18"/>
      <c r="Q94" s="18"/>
      <c r="R94" s="19"/>
      <c r="S94" s="19"/>
    </row>
    <row r="95" spans="1:19" x14ac:dyDescent="0.25">
      <c r="A95" s="12"/>
      <c r="B95" s="13"/>
      <c r="C95" s="14"/>
      <c r="D95" s="14"/>
      <c r="E95" s="23" t="s">
        <v>25</v>
      </c>
      <c r="F95" s="15" t="s">
        <v>33</v>
      </c>
      <c r="G95" s="16"/>
      <c r="H95" s="13"/>
      <c r="I95" s="13"/>
      <c r="J95" s="13"/>
      <c r="K95" s="13"/>
      <c r="L95" s="13"/>
      <c r="M95" s="17"/>
      <c r="N95" s="18"/>
      <c r="O95" s="18"/>
      <c r="P95" s="18"/>
      <c r="Q95" s="18"/>
      <c r="R95" s="19"/>
      <c r="S95" s="19"/>
    </row>
    <row r="96" spans="1:19" x14ac:dyDescent="0.25">
      <c r="A96" s="12"/>
      <c r="B96" s="13"/>
      <c r="C96" s="14"/>
      <c r="D96" s="14"/>
      <c r="E96" s="23" t="s">
        <v>25</v>
      </c>
      <c r="F96" s="15" t="s">
        <v>36</v>
      </c>
      <c r="G96" s="16"/>
      <c r="H96" s="13"/>
      <c r="I96" s="13"/>
      <c r="J96" s="13"/>
      <c r="K96" s="13"/>
      <c r="L96" s="13"/>
      <c r="M96" s="17"/>
      <c r="N96" s="18"/>
      <c r="O96" s="18"/>
      <c r="P96" s="18"/>
      <c r="Q96" s="18"/>
      <c r="R96" s="19"/>
      <c r="S96" s="19"/>
    </row>
    <row r="97" spans="1:19" x14ac:dyDescent="0.25">
      <c r="A97" s="12"/>
      <c r="B97" s="13"/>
      <c r="C97" s="14"/>
      <c r="D97" s="14"/>
      <c r="E97" s="23" t="s">
        <v>25</v>
      </c>
      <c r="F97" s="15" t="s">
        <v>26</v>
      </c>
      <c r="G97" s="16"/>
      <c r="H97" s="13"/>
      <c r="I97" s="13"/>
      <c r="J97" s="13"/>
      <c r="K97" s="13"/>
      <c r="L97" s="13"/>
      <c r="M97" s="17"/>
      <c r="N97" s="18"/>
      <c r="O97" s="18"/>
      <c r="P97" s="18"/>
      <c r="Q97" s="18"/>
      <c r="R97" s="19"/>
      <c r="S97" s="19"/>
    </row>
    <row r="98" spans="1:19" x14ac:dyDescent="0.25">
      <c r="A98" s="12"/>
      <c r="B98" s="13"/>
      <c r="C98" s="14"/>
      <c r="D98" s="14"/>
      <c r="E98" s="23" t="s">
        <v>25</v>
      </c>
      <c r="F98" s="15" t="s">
        <v>33</v>
      </c>
      <c r="G98" s="16"/>
      <c r="H98" s="13"/>
      <c r="I98" s="13"/>
      <c r="J98" s="13"/>
      <c r="K98" s="13"/>
      <c r="L98" s="13"/>
      <c r="M98" s="17"/>
      <c r="N98" s="18"/>
      <c r="O98" s="18"/>
      <c r="P98" s="18"/>
      <c r="Q98" s="18"/>
      <c r="R98" s="19"/>
      <c r="S98" s="19"/>
    </row>
    <row r="99" spans="1:19" x14ac:dyDescent="0.25">
      <c r="A99" s="12"/>
      <c r="B99" s="13"/>
      <c r="C99" s="14"/>
      <c r="D99" s="14"/>
      <c r="E99" s="23" t="s">
        <v>25</v>
      </c>
      <c r="F99" s="15" t="s">
        <v>36</v>
      </c>
      <c r="G99" s="16"/>
      <c r="H99" s="13"/>
      <c r="I99" s="13"/>
      <c r="J99" s="13"/>
      <c r="K99" s="13"/>
      <c r="L99" s="13"/>
      <c r="M99" s="17"/>
      <c r="N99" s="18"/>
      <c r="O99" s="18"/>
      <c r="P99" s="18"/>
      <c r="Q99" s="18"/>
      <c r="R99" s="19"/>
      <c r="S99" s="19"/>
    </row>
    <row r="100" spans="1:19" x14ac:dyDescent="0.25">
      <c r="A100" s="12"/>
      <c r="B100" s="13"/>
      <c r="C100" s="14"/>
      <c r="D100" s="14"/>
      <c r="E100" s="23" t="s">
        <v>25</v>
      </c>
      <c r="F100" s="15" t="s">
        <v>26</v>
      </c>
      <c r="G100" s="16"/>
      <c r="H100" s="13"/>
      <c r="I100" s="13"/>
      <c r="J100" s="13"/>
      <c r="K100" s="13"/>
      <c r="L100" s="13"/>
      <c r="M100" s="17"/>
      <c r="N100" s="18"/>
      <c r="O100" s="18"/>
      <c r="P100" s="18"/>
      <c r="Q100" s="18"/>
      <c r="R100" s="19"/>
      <c r="S100" s="19"/>
    </row>
    <row r="101" spans="1:19" x14ac:dyDescent="0.25">
      <c r="A101" s="12"/>
      <c r="B101" s="13"/>
      <c r="C101" s="14"/>
      <c r="D101" s="14"/>
      <c r="E101" s="23" t="s">
        <v>25</v>
      </c>
      <c r="F101" s="15" t="s">
        <v>33</v>
      </c>
      <c r="G101" s="16"/>
      <c r="H101" s="13"/>
      <c r="I101" s="13"/>
      <c r="J101" s="13"/>
      <c r="K101" s="13"/>
      <c r="L101" s="13"/>
      <c r="M101" s="17"/>
      <c r="N101" s="18"/>
      <c r="O101" s="18"/>
      <c r="P101" s="18"/>
      <c r="Q101" s="18"/>
      <c r="R101" s="19"/>
      <c r="S101" s="19"/>
    </row>
    <row r="102" spans="1:19" x14ac:dyDescent="0.25">
      <c r="A102" s="12"/>
      <c r="B102" s="13"/>
      <c r="C102" s="14"/>
      <c r="D102" s="14"/>
      <c r="E102" s="23" t="s">
        <v>25</v>
      </c>
      <c r="F102" s="15" t="s">
        <v>36</v>
      </c>
      <c r="G102" s="16"/>
      <c r="H102" s="13"/>
      <c r="I102" s="13"/>
      <c r="J102" s="13"/>
      <c r="K102" s="13"/>
      <c r="L102" s="13"/>
      <c r="M102" s="17"/>
      <c r="N102" s="18"/>
      <c r="O102" s="18"/>
      <c r="P102" s="18"/>
      <c r="Q102" s="18"/>
      <c r="R102" s="19"/>
      <c r="S102" s="19"/>
    </row>
    <row r="103" spans="1:19" x14ac:dyDescent="0.25">
      <c r="A103" s="12"/>
      <c r="B103" s="13"/>
      <c r="C103" s="14"/>
      <c r="D103" s="14"/>
      <c r="E103" s="23" t="s">
        <v>25</v>
      </c>
      <c r="F103" s="15" t="s">
        <v>26</v>
      </c>
      <c r="G103" s="16"/>
      <c r="H103" s="13"/>
      <c r="I103" s="13"/>
      <c r="J103" s="13"/>
      <c r="K103" s="13"/>
      <c r="L103" s="13"/>
      <c r="M103" s="17"/>
      <c r="N103" s="18"/>
      <c r="O103" s="18"/>
      <c r="P103" s="18"/>
      <c r="Q103" s="18"/>
      <c r="R103" s="19"/>
      <c r="S103" s="19"/>
    </row>
    <row r="104" spans="1:19" x14ac:dyDescent="0.25">
      <c r="A104" s="12"/>
      <c r="B104" s="13"/>
      <c r="C104" s="14"/>
      <c r="D104" s="14"/>
      <c r="E104" s="23" t="s">
        <v>25</v>
      </c>
      <c r="F104" s="15" t="s">
        <v>33</v>
      </c>
      <c r="G104" s="16"/>
      <c r="H104" s="13"/>
      <c r="I104" s="13"/>
      <c r="J104" s="13"/>
      <c r="K104" s="13"/>
      <c r="L104" s="13"/>
      <c r="M104" s="17"/>
      <c r="N104" s="18"/>
      <c r="O104" s="18"/>
      <c r="P104" s="18"/>
      <c r="Q104" s="18"/>
      <c r="R104" s="19"/>
      <c r="S104" s="19"/>
    </row>
    <row r="105" spans="1:19" x14ac:dyDescent="0.25">
      <c r="A105" s="12"/>
      <c r="B105" s="13"/>
      <c r="C105" s="14"/>
      <c r="D105" s="14"/>
      <c r="E105" s="23" t="s">
        <v>25</v>
      </c>
      <c r="F105" s="15" t="s">
        <v>36</v>
      </c>
      <c r="G105" s="16"/>
      <c r="H105" s="13"/>
      <c r="I105" s="13"/>
      <c r="J105" s="13"/>
      <c r="K105" s="13"/>
      <c r="L105" s="13"/>
      <c r="M105" s="17"/>
      <c r="N105" s="18"/>
      <c r="O105" s="18"/>
      <c r="P105" s="18"/>
      <c r="Q105" s="18"/>
      <c r="R105" s="19"/>
      <c r="S105" s="19"/>
    </row>
    <row r="106" spans="1:19" x14ac:dyDescent="0.25">
      <c r="A106" s="12"/>
      <c r="B106" s="13"/>
      <c r="C106" s="14"/>
      <c r="D106" s="14"/>
      <c r="E106" s="23" t="s">
        <v>25</v>
      </c>
      <c r="F106" s="15" t="s">
        <v>26</v>
      </c>
      <c r="G106" s="16"/>
      <c r="H106" s="13"/>
      <c r="I106" s="13"/>
      <c r="J106" s="13"/>
      <c r="K106" s="13"/>
      <c r="L106" s="13"/>
      <c r="M106" s="17"/>
      <c r="N106" s="18"/>
      <c r="O106" s="18"/>
      <c r="P106" s="18"/>
      <c r="Q106" s="18"/>
      <c r="R106" s="19"/>
      <c r="S106" s="19"/>
    </row>
    <row r="107" spans="1:19" x14ac:dyDescent="0.25">
      <c r="A107" s="12"/>
      <c r="B107" s="13"/>
      <c r="C107" s="14"/>
      <c r="D107" s="14"/>
      <c r="E107" s="23" t="s">
        <v>25</v>
      </c>
      <c r="F107" s="15" t="s">
        <v>33</v>
      </c>
      <c r="G107" s="16"/>
      <c r="H107" s="13"/>
      <c r="I107" s="13"/>
      <c r="J107" s="13"/>
      <c r="K107" s="13"/>
      <c r="L107" s="13"/>
      <c r="M107" s="17"/>
      <c r="N107" s="18"/>
      <c r="O107" s="18"/>
      <c r="P107" s="18"/>
      <c r="Q107" s="18"/>
      <c r="R107" s="19"/>
      <c r="S107" s="19"/>
    </row>
    <row r="108" spans="1:19" x14ac:dyDescent="0.25">
      <c r="A108" s="12"/>
      <c r="B108" s="13"/>
      <c r="C108" s="14"/>
      <c r="D108" s="14"/>
      <c r="E108" s="23" t="s">
        <v>25</v>
      </c>
      <c r="F108" s="15" t="s">
        <v>36</v>
      </c>
      <c r="G108" s="16"/>
      <c r="H108" s="13"/>
      <c r="I108" s="13"/>
      <c r="J108" s="13"/>
      <c r="K108" s="13"/>
      <c r="L108" s="13"/>
      <c r="M108" s="17"/>
      <c r="N108" s="18"/>
      <c r="O108" s="18"/>
      <c r="P108" s="18"/>
      <c r="Q108" s="18"/>
      <c r="R108" s="19"/>
      <c r="S108" s="19"/>
    </row>
    <row r="109" spans="1:19" x14ac:dyDescent="0.25">
      <c r="A109" s="12"/>
      <c r="B109" s="13"/>
      <c r="C109" s="14"/>
      <c r="D109" s="14"/>
      <c r="E109" s="23" t="s">
        <v>25</v>
      </c>
      <c r="F109" s="15" t="s">
        <v>26</v>
      </c>
      <c r="G109" s="16"/>
      <c r="H109" s="13"/>
      <c r="I109" s="13"/>
      <c r="J109" s="13"/>
      <c r="K109" s="13"/>
      <c r="L109" s="13"/>
      <c r="M109" s="17"/>
      <c r="N109" s="18"/>
      <c r="O109" s="18"/>
      <c r="P109" s="18"/>
      <c r="Q109" s="18"/>
      <c r="R109" s="19"/>
      <c r="S109" s="19"/>
    </row>
    <row r="110" spans="1:19" x14ac:dyDescent="0.25">
      <c r="A110" s="12"/>
      <c r="B110" s="13"/>
      <c r="C110" s="14"/>
      <c r="D110" s="14"/>
      <c r="E110" s="23" t="s">
        <v>25</v>
      </c>
      <c r="F110" s="15" t="s">
        <v>33</v>
      </c>
      <c r="G110" s="16"/>
      <c r="H110" s="13"/>
      <c r="I110" s="13"/>
      <c r="J110" s="13"/>
      <c r="K110" s="13"/>
      <c r="L110" s="13"/>
      <c r="M110" s="17"/>
      <c r="N110" s="18"/>
      <c r="O110" s="18"/>
      <c r="P110" s="18"/>
      <c r="Q110" s="18"/>
      <c r="R110" s="19"/>
      <c r="S110" s="19"/>
    </row>
    <row r="111" spans="1:19" x14ac:dyDescent="0.25">
      <c r="A111" s="12"/>
      <c r="B111" s="13"/>
      <c r="C111" s="14"/>
      <c r="D111" s="14"/>
      <c r="E111" s="23" t="s">
        <v>25</v>
      </c>
      <c r="F111" s="15" t="s">
        <v>36</v>
      </c>
      <c r="G111" s="16"/>
      <c r="H111" s="13"/>
      <c r="I111" s="13"/>
      <c r="J111" s="13"/>
      <c r="K111" s="13"/>
      <c r="L111" s="13"/>
      <c r="M111" s="17"/>
      <c r="N111" s="18"/>
      <c r="O111" s="18"/>
      <c r="P111" s="18"/>
      <c r="Q111" s="18"/>
      <c r="R111" s="19"/>
      <c r="S111" s="19"/>
    </row>
    <row r="112" spans="1:19" x14ac:dyDescent="0.25">
      <c r="A112" s="12"/>
      <c r="B112" s="13"/>
      <c r="C112" s="14"/>
      <c r="D112" s="14"/>
      <c r="E112" s="23" t="s">
        <v>25</v>
      </c>
      <c r="F112" s="15" t="s">
        <v>26</v>
      </c>
      <c r="G112" s="16"/>
      <c r="H112" s="13"/>
      <c r="I112" s="13"/>
      <c r="J112" s="13"/>
      <c r="K112" s="13"/>
      <c r="L112" s="13"/>
      <c r="M112" s="17"/>
      <c r="N112" s="18"/>
      <c r="O112" s="18"/>
      <c r="P112" s="18"/>
      <c r="Q112" s="18"/>
      <c r="R112" s="19"/>
      <c r="S112" s="19"/>
    </row>
    <row r="113" spans="1:19" x14ac:dyDescent="0.25">
      <c r="A113" s="12"/>
      <c r="B113" s="13"/>
      <c r="C113" s="14"/>
      <c r="D113" s="14"/>
      <c r="E113" s="23" t="s">
        <v>25</v>
      </c>
      <c r="F113" s="15" t="s">
        <v>33</v>
      </c>
      <c r="G113" s="16"/>
      <c r="H113" s="13"/>
      <c r="I113" s="13"/>
      <c r="J113" s="13"/>
      <c r="K113" s="13"/>
      <c r="L113" s="13"/>
      <c r="M113" s="17"/>
      <c r="N113" s="18"/>
      <c r="O113" s="18"/>
      <c r="P113" s="18"/>
      <c r="Q113" s="18"/>
      <c r="R113" s="19"/>
      <c r="S113" s="19"/>
    </row>
    <row r="114" spans="1:19" x14ac:dyDescent="0.25">
      <c r="A114" s="12"/>
      <c r="B114" s="13"/>
      <c r="C114" s="14"/>
      <c r="D114" s="14"/>
      <c r="E114" s="23" t="s">
        <v>25</v>
      </c>
      <c r="F114" s="15" t="s">
        <v>36</v>
      </c>
      <c r="G114" s="16"/>
      <c r="H114" s="13"/>
      <c r="I114" s="13"/>
      <c r="J114" s="13"/>
      <c r="K114" s="13"/>
      <c r="L114" s="13"/>
      <c r="M114" s="17"/>
      <c r="N114" s="18"/>
      <c r="O114" s="18"/>
      <c r="P114" s="18"/>
      <c r="Q114" s="18"/>
      <c r="R114" s="19"/>
      <c r="S114" s="19"/>
    </row>
    <row r="115" spans="1:19" x14ac:dyDescent="0.25">
      <c r="A115" s="12"/>
      <c r="B115" s="13"/>
      <c r="C115" s="14"/>
      <c r="D115" s="14"/>
      <c r="E115" s="23" t="s">
        <v>25</v>
      </c>
      <c r="F115" s="15" t="s">
        <v>26</v>
      </c>
      <c r="G115" s="16"/>
      <c r="H115" s="13"/>
      <c r="I115" s="13"/>
      <c r="J115" s="13"/>
      <c r="K115" s="13"/>
      <c r="L115" s="13"/>
      <c r="M115" s="17"/>
      <c r="N115" s="18"/>
      <c r="O115" s="18"/>
      <c r="P115" s="18"/>
      <c r="Q115" s="18"/>
      <c r="R115" s="19"/>
      <c r="S115" s="19"/>
    </row>
    <row r="116" spans="1:19" x14ac:dyDescent="0.25">
      <c r="A116" s="12"/>
      <c r="B116" s="13"/>
      <c r="C116" s="14"/>
      <c r="D116" s="14"/>
      <c r="E116" s="23" t="s">
        <v>25</v>
      </c>
      <c r="F116" s="15" t="s">
        <v>33</v>
      </c>
      <c r="G116" s="16"/>
      <c r="H116" s="13"/>
      <c r="I116" s="13"/>
      <c r="J116" s="13"/>
      <c r="K116" s="13"/>
      <c r="L116" s="13"/>
      <c r="M116" s="17"/>
      <c r="N116" s="18"/>
      <c r="O116" s="18"/>
      <c r="P116" s="18"/>
      <c r="Q116" s="18"/>
      <c r="R116" s="19"/>
      <c r="S116" s="19"/>
    </row>
    <row r="117" spans="1:19" x14ac:dyDescent="0.25">
      <c r="A117" s="12"/>
      <c r="B117" s="13"/>
      <c r="C117" s="14"/>
      <c r="D117" s="14"/>
      <c r="E117" s="23" t="s">
        <v>25</v>
      </c>
      <c r="F117" s="15" t="s">
        <v>36</v>
      </c>
      <c r="G117" s="16"/>
      <c r="H117" s="13"/>
      <c r="I117" s="13"/>
      <c r="J117" s="13"/>
      <c r="K117" s="13"/>
      <c r="L117" s="13"/>
      <c r="M117" s="17"/>
      <c r="N117" s="18"/>
      <c r="O117" s="18"/>
      <c r="P117" s="18"/>
      <c r="Q117" s="18"/>
      <c r="R117" s="19"/>
      <c r="S117" s="19"/>
    </row>
    <row r="118" spans="1:19" x14ac:dyDescent="0.25">
      <c r="A118" s="12"/>
      <c r="B118" s="13"/>
      <c r="C118" s="14"/>
      <c r="D118" s="14"/>
      <c r="E118" s="23" t="s">
        <v>25</v>
      </c>
      <c r="F118" s="15" t="s">
        <v>26</v>
      </c>
      <c r="G118" s="16"/>
      <c r="H118" s="13"/>
      <c r="I118" s="13"/>
      <c r="J118" s="13"/>
      <c r="K118" s="13"/>
      <c r="L118" s="13"/>
      <c r="M118" s="17"/>
      <c r="N118" s="18"/>
      <c r="O118" s="18"/>
      <c r="P118" s="18"/>
      <c r="Q118" s="18"/>
      <c r="R118" s="19"/>
      <c r="S118" s="19"/>
    </row>
    <row r="119" spans="1:19" x14ac:dyDescent="0.25">
      <c r="A119" s="12"/>
      <c r="B119" s="13"/>
      <c r="C119" s="14"/>
      <c r="D119" s="14"/>
      <c r="E119" s="23" t="s">
        <v>25</v>
      </c>
      <c r="F119" s="15" t="s">
        <v>33</v>
      </c>
      <c r="G119" s="16"/>
      <c r="H119" s="13"/>
      <c r="I119" s="13"/>
      <c r="J119" s="13"/>
      <c r="K119" s="13"/>
      <c r="L119" s="13"/>
      <c r="M119" s="17"/>
      <c r="N119" s="18"/>
      <c r="O119" s="18"/>
      <c r="P119" s="18"/>
      <c r="Q119" s="18"/>
      <c r="R119" s="19"/>
      <c r="S119" s="19"/>
    </row>
    <row r="120" spans="1:19" x14ac:dyDescent="0.25">
      <c r="A120" s="12"/>
      <c r="B120" s="13"/>
      <c r="C120" s="14"/>
      <c r="D120" s="14"/>
      <c r="E120" s="23" t="s">
        <v>25</v>
      </c>
      <c r="F120" s="15" t="s">
        <v>36</v>
      </c>
      <c r="G120" s="16"/>
      <c r="H120" s="13"/>
      <c r="I120" s="13"/>
      <c r="J120" s="13"/>
      <c r="K120" s="13"/>
      <c r="L120" s="13"/>
      <c r="M120" s="17"/>
      <c r="N120" s="18"/>
      <c r="O120" s="18"/>
      <c r="P120" s="18"/>
      <c r="Q120" s="18"/>
      <c r="R120" s="19"/>
      <c r="S120" s="19"/>
    </row>
    <row r="121" spans="1:19" x14ac:dyDescent="0.25">
      <c r="A121" s="12"/>
      <c r="B121" s="13"/>
      <c r="C121" s="14"/>
      <c r="D121" s="14"/>
      <c r="E121" s="23" t="s">
        <v>25</v>
      </c>
      <c r="F121" s="15" t="s">
        <v>26</v>
      </c>
      <c r="G121" s="16"/>
      <c r="H121" s="13"/>
      <c r="I121" s="13"/>
      <c r="J121" s="13"/>
      <c r="K121" s="13"/>
      <c r="L121" s="13"/>
      <c r="M121" s="17"/>
      <c r="N121" s="18"/>
      <c r="O121" s="18"/>
      <c r="P121" s="18"/>
      <c r="Q121" s="18"/>
      <c r="R121" s="19"/>
      <c r="S121" s="19"/>
    </row>
    <row r="122" spans="1:19" x14ac:dyDescent="0.25">
      <c r="A122" s="12"/>
      <c r="B122" s="13"/>
      <c r="C122" s="14"/>
      <c r="D122" s="14"/>
      <c r="E122" s="23" t="s">
        <v>25</v>
      </c>
      <c r="F122" s="15" t="s">
        <v>33</v>
      </c>
      <c r="G122" s="16"/>
      <c r="H122" s="13"/>
      <c r="I122" s="13"/>
      <c r="J122" s="13"/>
      <c r="K122" s="13"/>
      <c r="L122" s="13"/>
      <c r="M122" s="17"/>
      <c r="N122" s="18"/>
      <c r="O122" s="18"/>
      <c r="P122" s="18"/>
      <c r="Q122" s="18"/>
      <c r="R122" s="19"/>
      <c r="S122" s="19"/>
    </row>
    <row r="123" spans="1:19" x14ac:dyDescent="0.25">
      <c r="A123" s="12"/>
      <c r="B123" s="13"/>
      <c r="C123" s="14"/>
      <c r="D123" s="14"/>
      <c r="E123" s="23" t="s">
        <v>25</v>
      </c>
      <c r="F123" s="15" t="s">
        <v>36</v>
      </c>
      <c r="G123" s="16"/>
      <c r="H123" s="13"/>
      <c r="I123" s="13"/>
      <c r="J123" s="13"/>
      <c r="K123" s="13"/>
      <c r="L123" s="13"/>
      <c r="M123" s="17"/>
      <c r="N123" s="18"/>
      <c r="O123" s="18"/>
      <c r="P123" s="18"/>
      <c r="Q123" s="18"/>
      <c r="R123" s="19"/>
      <c r="S123" s="19"/>
    </row>
    <row r="124" spans="1:19" x14ac:dyDescent="0.25">
      <c r="A124" s="12"/>
      <c r="B124" s="13"/>
      <c r="C124" s="14"/>
      <c r="D124" s="14"/>
      <c r="E124" s="23" t="s">
        <v>25</v>
      </c>
      <c r="F124" s="15" t="s">
        <v>26</v>
      </c>
      <c r="G124" s="16"/>
      <c r="H124" s="13"/>
      <c r="I124" s="13"/>
      <c r="J124" s="13"/>
      <c r="K124" s="13"/>
      <c r="L124" s="13"/>
      <c r="M124" s="17"/>
      <c r="N124" s="18"/>
      <c r="O124" s="18"/>
      <c r="P124" s="18"/>
      <c r="Q124" s="18"/>
      <c r="R124" s="19"/>
      <c r="S124" s="19"/>
    </row>
    <row r="125" spans="1:19" x14ac:dyDescent="0.25">
      <c r="A125" s="12"/>
      <c r="B125" s="13"/>
      <c r="C125" s="14"/>
      <c r="D125" s="14"/>
      <c r="E125" s="23" t="s">
        <v>25</v>
      </c>
      <c r="F125" s="15" t="s">
        <v>33</v>
      </c>
      <c r="G125" s="16"/>
      <c r="H125" s="13"/>
      <c r="I125" s="13"/>
      <c r="J125" s="13"/>
      <c r="K125" s="13"/>
      <c r="L125" s="13"/>
      <c r="M125" s="17"/>
      <c r="N125" s="18"/>
      <c r="O125" s="18"/>
      <c r="P125" s="18"/>
      <c r="Q125" s="18"/>
      <c r="R125" s="19"/>
      <c r="S125" s="19"/>
    </row>
    <row r="126" spans="1:19" x14ac:dyDescent="0.25">
      <c r="A126" s="12"/>
      <c r="B126" s="13"/>
      <c r="C126" s="14"/>
      <c r="D126" s="14"/>
      <c r="E126" s="23" t="s">
        <v>25</v>
      </c>
      <c r="F126" s="15" t="s">
        <v>36</v>
      </c>
      <c r="G126" s="16"/>
      <c r="H126" s="13"/>
      <c r="I126" s="13"/>
      <c r="J126" s="13"/>
      <c r="K126" s="13"/>
      <c r="L126" s="13"/>
      <c r="M126" s="17"/>
      <c r="N126" s="18"/>
      <c r="O126" s="18"/>
      <c r="P126" s="18"/>
      <c r="Q126" s="18"/>
      <c r="R126" s="19"/>
      <c r="S126" s="19"/>
    </row>
    <row r="127" spans="1:19" x14ac:dyDescent="0.25">
      <c r="A127" s="12"/>
      <c r="B127" s="13"/>
      <c r="C127" s="14"/>
      <c r="D127" s="14"/>
      <c r="E127" s="23" t="s">
        <v>25</v>
      </c>
      <c r="F127" s="15" t="s">
        <v>26</v>
      </c>
      <c r="G127" s="16"/>
      <c r="H127" s="13"/>
      <c r="I127" s="13"/>
      <c r="J127" s="13"/>
      <c r="K127" s="13"/>
      <c r="L127" s="13"/>
      <c r="M127" s="17"/>
      <c r="N127" s="18"/>
      <c r="O127" s="18"/>
      <c r="P127" s="18"/>
      <c r="Q127" s="18"/>
      <c r="R127" s="19"/>
      <c r="S127" s="19"/>
    </row>
    <row r="128" spans="1:19" x14ac:dyDescent="0.25">
      <c r="A128" s="12"/>
      <c r="B128" s="13"/>
      <c r="C128" s="14"/>
      <c r="D128" s="14"/>
      <c r="E128" s="23" t="s">
        <v>25</v>
      </c>
      <c r="F128" s="15" t="s">
        <v>33</v>
      </c>
      <c r="G128" s="16"/>
      <c r="H128" s="13"/>
      <c r="I128" s="13"/>
      <c r="J128" s="13"/>
      <c r="K128" s="13"/>
      <c r="L128" s="13"/>
      <c r="M128" s="17"/>
      <c r="N128" s="18"/>
      <c r="O128" s="18"/>
      <c r="P128" s="18"/>
      <c r="Q128" s="18"/>
      <c r="R128" s="19"/>
      <c r="S128" s="19"/>
    </row>
    <row r="129" spans="1:19" x14ac:dyDescent="0.25">
      <c r="A129" s="12"/>
      <c r="B129" s="13"/>
      <c r="C129" s="14"/>
      <c r="D129" s="14"/>
      <c r="E129" s="23" t="s">
        <v>25</v>
      </c>
      <c r="F129" s="15" t="s">
        <v>36</v>
      </c>
      <c r="G129" s="16"/>
      <c r="H129" s="13"/>
      <c r="I129" s="13"/>
      <c r="J129" s="13"/>
      <c r="K129" s="13"/>
      <c r="L129" s="13"/>
      <c r="M129" s="17"/>
      <c r="N129" s="18"/>
      <c r="O129" s="18"/>
      <c r="P129" s="18"/>
      <c r="Q129" s="18"/>
      <c r="R129" s="19"/>
      <c r="S129" s="19"/>
    </row>
    <row r="130" spans="1:19" x14ac:dyDescent="0.25">
      <c r="A130" s="12"/>
      <c r="B130" s="13"/>
      <c r="C130" s="14"/>
      <c r="D130" s="14"/>
      <c r="E130" s="23" t="s">
        <v>25</v>
      </c>
      <c r="F130" s="15" t="s">
        <v>26</v>
      </c>
      <c r="G130" s="16"/>
      <c r="H130" s="13"/>
      <c r="I130" s="13"/>
      <c r="J130" s="13"/>
      <c r="K130" s="13"/>
      <c r="L130" s="13"/>
      <c r="M130" s="17"/>
      <c r="N130" s="18"/>
      <c r="O130" s="18"/>
      <c r="P130" s="18"/>
      <c r="Q130" s="18"/>
      <c r="R130" s="19"/>
      <c r="S130" s="19"/>
    </row>
    <row r="131" spans="1:19" x14ac:dyDescent="0.25">
      <c r="A131" s="12"/>
      <c r="B131" s="13"/>
      <c r="C131" s="14"/>
      <c r="D131" s="14"/>
      <c r="E131" s="23" t="s">
        <v>25</v>
      </c>
      <c r="F131" s="15" t="s">
        <v>33</v>
      </c>
      <c r="G131" s="16"/>
      <c r="H131" s="13"/>
      <c r="I131" s="13"/>
      <c r="J131" s="13"/>
      <c r="K131" s="13"/>
      <c r="L131" s="13"/>
      <c r="M131" s="17"/>
      <c r="N131" s="18"/>
      <c r="O131" s="18"/>
      <c r="P131" s="18"/>
      <c r="Q131" s="18"/>
      <c r="R131" s="19"/>
      <c r="S131" s="19"/>
    </row>
    <row r="132" spans="1:19" x14ac:dyDescent="0.25">
      <c r="A132" s="12"/>
      <c r="B132" s="13"/>
      <c r="C132" s="14"/>
      <c r="D132" s="14"/>
      <c r="E132" s="23" t="s">
        <v>25</v>
      </c>
      <c r="F132" s="15" t="s">
        <v>36</v>
      </c>
      <c r="G132" s="16"/>
      <c r="H132" s="13"/>
      <c r="I132" s="13"/>
      <c r="J132" s="13"/>
      <c r="K132" s="13"/>
      <c r="L132" s="13"/>
      <c r="M132" s="17"/>
      <c r="N132" s="18"/>
      <c r="O132" s="18"/>
      <c r="P132" s="18"/>
      <c r="Q132" s="18"/>
      <c r="R132" s="19"/>
      <c r="S132" s="19"/>
    </row>
    <row r="133" spans="1:19" x14ac:dyDescent="0.25">
      <c r="A133" s="12"/>
      <c r="B133" s="13"/>
      <c r="C133" s="14"/>
      <c r="D133" s="14"/>
      <c r="E133" s="23" t="s">
        <v>25</v>
      </c>
      <c r="F133" s="15" t="s">
        <v>33</v>
      </c>
      <c r="G133" s="16"/>
      <c r="H133" s="13"/>
      <c r="I133" s="13"/>
      <c r="J133" s="13"/>
      <c r="K133" s="13"/>
      <c r="L133" s="13"/>
      <c r="M133" s="17"/>
      <c r="N133" s="18"/>
      <c r="O133" s="18"/>
      <c r="P133" s="18"/>
      <c r="Q133" s="18"/>
      <c r="R133" s="19"/>
      <c r="S133" s="19"/>
    </row>
    <row r="134" spans="1:19" x14ac:dyDescent="0.25">
      <c r="A134" s="12"/>
      <c r="B134" s="13"/>
      <c r="C134" s="14"/>
      <c r="D134" s="14"/>
      <c r="E134" s="23" t="s">
        <v>25</v>
      </c>
      <c r="F134" s="15" t="s">
        <v>36</v>
      </c>
      <c r="G134" s="16"/>
      <c r="H134" s="13"/>
      <c r="I134" s="13"/>
      <c r="J134" s="13"/>
      <c r="K134" s="13"/>
      <c r="L134" s="13"/>
      <c r="M134" s="17"/>
      <c r="N134" s="18"/>
      <c r="O134" s="18"/>
      <c r="P134" s="18"/>
      <c r="Q134" s="18"/>
      <c r="R134" s="19"/>
      <c r="S134" s="19"/>
    </row>
    <row r="135" spans="1:19" x14ac:dyDescent="0.25">
      <c r="A135" s="12"/>
      <c r="B135" s="13"/>
      <c r="C135" s="14"/>
      <c r="D135" s="14"/>
      <c r="E135" s="23" t="s">
        <v>25</v>
      </c>
      <c r="F135" s="15" t="s">
        <v>26</v>
      </c>
      <c r="G135" s="16"/>
      <c r="H135" s="13"/>
      <c r="I135" s="13"/>
      <c r="J135" s="13"/>
      <c r="K135" s="13"/>
      <c r="L135" s="13"/>
      <c r="M135" s="17"/>
      <c r="N135" s="18"/>
      <c r="O135" s="18"/>
      <c r="P135" s="18"/>
      <c r="Q135" s="18"/>
      <c r="R135" s="19"/>
      <c r="S135" s="19"/>
    </row>
    <row r="136" spans="1:19" x14ac:dyDescent="0.25">
      <c r="A136" s="12"/>
      <c r="B136" s="13"/>
      <c r="C136" s="14"/>
      <c r="D136" s="14"/>
      <c r="E136" s="23" t="s">
        <v>25</v>
      </c>
      <c r="F136" s="15" t="s">
        <v>26</v>
      </c>
      <c r="G136" s="16"/>
      <c r="H136" s="13"/>
      <c r="I136" s="13"/>
      <c r="J136" s="13"/>
      <c r="K136" s="13"/>
      <c r="L136" s="13"/>
      <c r="M136" s="17"/>
      <c r="N136" s="18"/>
      <c r="O136" s="18"/>
      <c r="P136" s="18"/>
      <c r="Q136" s="18"/>
      <c r="R136" s="19"/>
      <c r="S136" s="19"/>
    </row>
    <row r="137" spans="1:19" x14ac:dyDescent="0.25">
      <c r="A137" s="12"/>
      <c r="B137" s="13"/>
      <c r="C137" s="14"/>
      <c r="D137" s="14"/>
      <c r="E137" s="23" t="s">
        <v>25</v>
      </c>
      <c r="F137" s="15" t="s">
        <v>33</v>
      </c>
      <c r="G137" s="16"/>
      <c r="H137" s="13"/>
      <c r="I137" s="13"/>
      <c r="J137" s="13"/>
      <c r="K137" s="13"/>
      <c r="L137" s="13"/>
      <c r="M137" s="17"/>
      <c r="N137" s="18"/>
      <c r="O137" s="18"/>
      <c r="P137" s="18"/>
      <c r="Q137" s="18"/>
      <c r="R137" s="19"/>
      <c r="S137" s="19"/>
    </row>
    <row r="138" spans="1:19" x14ac:dyDescent="0.25">
      <c r="A138" s="12"/>
      <c r="B138" s="13"/>
      <c r="C138" s="14"/>
      <c r="D138" s="14"/>
      <c r="E138" s="23" t="s">
        <v>25</v>
      </c>
      <c r="F138" s="15" t="s">
        <v>36</v>
      </c>
      <c r="G138" s="16"/>
      <c r="H138" s="13"/>
      <c r="I138" s="13"/>
      <c r="J138" s="13"/>
      <c r="K138" s="13"/>
      <c r="L138" s="13"/>
      <c r="M138" s="17"/>
      <c r="N138" s="18"/>
      <c r="O138" s="18"/>
      <c r="P138" s="18"/>
      <c r="Q138" s="18"/>
      <c r="R138" s="19"/>
      <c r="S138" s="19"/>
    </row>
    <row r="139" spans="1:19" x14ac:dyDescent="0.25">
      <c r="A139" s="12"/>
      <c r="B139" s="13"/>
      <c r="C139" s="14"/>
      <c r="D139" s="14"/>
      <c r="E139" s="23" t="s">
        <v>25</v>
      </c>
      <c r="F139" s="15" t="s">
        <v>26</v>
      </c>
      <c r="G139" s="16"/>
      <c r="H139" s="13"/>
      <c r="I139" s="13"/>
      <c r="J139" s="13"/>
      <c r="K139" s="13"/>
      <c r="L139" s="13"/>
      <c r="M139" s="17"/>
      <c r="N139" s="18"/>
      <c r="O139" s="18"/>
      <c r="P139" s="18"/>
      <c r="Q139" s="18"/>
      <c r="R139" s="19"/>
      <c r="S139" s="19"/>
    </row>
    <row r="140" spans="1:19" x14ac:dyDescent="0.25">
      <c r="A140" s="12"/>
      <c r="B140" s="13"/>
      <c r="C140" s="14"/>
      <c r="D140" s="14"/>
      <c r="E140" s="23" t="s">
        <v>25</v>
      </c>
      <c r="F140" s="15" t="s">
        <v>26</v>
      </c>
      <c r="G140" s="16"/>
      <c r="H140" s="13"/>
      <c r="I140" s="13"/>
      <c r="J140" s="13"/>
      <c r="K140" s="13"/>
      <c r="L140" s="13"/>
      <c r="M140" s="17"/>
      <c r="N140" s="18"/>
      <c r="O140" s="18"/>
      <c r="P140" s="18"/>
      <c r="Q140" s="18"/>
      <c r="R140" s="19"/>
      <c r="S140" s="19"/>
    </row>
    <row r="141" spans="1:19" x14ac:dyDescent="0.25">
      <c r="A141" s="12"/>
      <c r="B141" s="13"/>
      <c r="C141" s="14"/>
      <c r="D141" s="14"/>
      <c r="E141" s="23" t="s">
        <v>25</v>
      </c>
      <c r="F141" s="15" t="s">
        <v>33</v>
      </c>
      <c r="G141" s="16"/>
      <c r="H141" s="13"/>
      <c r="I141" s="13"/>
      <c r="J141" s="13"/>
      <c r="K141" s="13"/>
      <c r="L141" s="13"/>
      <c r="M141" s="17"/>
      <c r="N141" s="18"/>
      <c r="O141" s="18"/>
      <c r="P141" s="18"/>
      <c r="Q141" s="18"/>
      <c r="R141" s="19"/>
      <c r="S141" s="19"/>
    </row>
    <row r="142" spans="1:19" x14ac:dyDescent="0.25">
      <c r="A142" s="12"/>
      <c r="B142" s="13"/>
      <c r="C142" s="14"/>
      <c r="D142" s="14"/>
      <c r="E142" s="23" t="s">
        <v>25</v>
      </c>
      <c r="F142" s="15" t="s">
        <v>36</v>
      </c>
      <c r="G142" s="16"/>
      <c r="H142" s="13"/>
      <c r="I142" s="13"/>
      <c r="J142" s="13"/>
      <c r="K142" s="13"/>
      <c r="L142" s="13"/>
      <c r="M142" s="17"/>
      <c r="N142" s="18"/>
      <c r="O142" s="18"/>
      <c r="P142" s="18"/>
      <c r="Q142" s="18"/>
      <c r="R142" s="19"/>
      <c r="S142" s="19"/>
    </row>
    <row r="143" spans="1:19" x14ac:dyDescent="0.25">
      <c r="A143" s="12"/>
      <c r="B143" s="13"/>
      <c r="C143" s="14"/>
      <c r="D143" s="14"/>
      <c r="E143" s="23" t="s">
        <v>25</v>
      </c>
      <c r="F143" s="15" t="s">
        <v>26</v>
      </c>
      <c r="G143" s="16"/>
      <c r="H143" s="13"/>
      <c r="I143" s="13"/>
      <c r="J143" s="13"/>
      <c r="K143" s="13"/>
      <c r="L143" s="13"/>
      <c r="M143" s="17"/>
      <c r="N143" s="18"/>
      <c r="O143" s="18"/>
      <c r="P143" s="18"/>
      <c r="Q143" s="18"/>
      <c r="R143" s="19"/>
      <c r="S143" s="19"/>
    </row>
    <row r="144" spans="1:19" x14ac:dyDescent="0.25">
      <c r="A144" s="12"/>
      <c r="B144" s="13"/>
      <c r="C144" s="14"/>
      <c r="D144" s="14"/>
      <c r="E144" s="23" t="s">
        <v>25</v>
      </c>
      <c r="F144" s="15" t="s">
        <v>26</v>
      </c>
      <c r="G144" s="16"/>
      <c r="H144" s="13"/>
      <c r="I144" s="13"/>
      <c r="J144" s="13"/>
      <c r="K144" s="13"/>
      <c r="L144" s="13"/>
      <c r="M144" s="17"/>
      <c r="N144" s="18"/>
      <c r="O144" s="18"/>
      <c r="P144" s="18"/>
      <c r="Q144" s="18"/>
      <c r="R144" s="19"/>
      <c r="S144" s="19"/>
    </row>
    <row r="145" spans="1:19" x14ac:dyDescent="0.25">
      <c r="A145" s="12"/>
      <c r="B145" s="13"/>
      <c r="C145" s="14"/>
      <c r="D145" s="14"/>
      <c r="E145" s="23" t="s">
        <v>25</v>
      </c>
      <c r="F145" s="15" t="s">
        <v>33</v>
      </c>
      <c r="G145" s="16"/>
      <c r="H145" s="13"/>
      <c r="I145" s="13"/>
      <c r="J145" s="13"/>
      <c r="K145" s="13"/>
      <c r="L145" s="13"/>
      <c r="M145" s="17"/>
      <c r="N145" s="18"/>
      <c r="O145" s="18"/>
      <c r="P145" s="18"/>
      <c r="Q145" s="18"/>
      <c r="R145" s="19"/>
      <c r="S145" s="19"/>
    </row>
    <row r="146" spans="1:19" x14ac:dyDescent="0.25">
      <c r="A146" s="12"/>
      <c r="B146" s="13"/>
      <c r="C146" s="14"/>
      <c r="D146" s="14"/>
      <c r="E146" s="23" t="s">
        <v>25</v>
      </c>
      <c r="F146" s="15" t="s">
        <v>36</v>
      </c>
      <c r="G146" s="16"/>
      <c r="H146" s="13"/>
      <c r="I146" s="13"/>
      <c r="J146" s="13"/>
      <c r="K146" s="13"/>
      <c r="L146" s="13"/>
      <c r="M146" s="17"/>
      <c r="N146" s="18"/>
      <c r="O146" s="18"/>
      <c r="P146" s="18"/>
      <c r="Q146" s="18"/>
      <c r="R146" s="19"/>
      <c r="S146" s="19"/>
    </row>
    <row r="147" spans="1:19" x14ac:dyDescent="0.25">
      <c r="A147" s="12"/>
      <c r="B147" s="13"/>
      <c r="C147" s="14"/>
      <c r="D147" s="14"/>
      <c r="E147" s="23" t="s">
        <v>25</v>
      </c>
      <c r="F147" s="15" t="s">
        <v>26</v>
      </c>
      <c r="G147" s="16"/>
      <c r="H147" s="13"/>
      <c r="I147" s="13"/>
      <c r="J147" s="13"/>
      <c r="K147" s="13"/>
      <c r="L147" s="13"/>
      <c r="M147" s="17"/>
      <c r="N147" s="18"/>
      <c r="O147" s="18"/>
      <c r="P147" s="18"/>
      <c r="Q147" s="18"/>
      <c r="R147" s="19"/>
      <c r="S147" s="19"/>
    </row>
    <row r="148" spans="1:19" x14ac:dyDescent="0.25">
      <c r="A148" s="12"/>
      <c r="B148" s="13"/>
      <c r="C148" s="14"/>
      <c r="D148" s="14"/>
      <c r="E148" s="23" t="s">
        <v>25</v>
      </c>
      <c r="F148" s="15" t="s">
        <v>33</v>
      </c>
      <c r="G148" s="16"/>
      <c r="H148" s="13"/>
      <c r="I148" s="13"/>
      <c r="J148" s="13"/>
      <c r="K148" s="13"/>
      <c r="L148" s="13"/>
      <c r="M148" s="17"/>
      <c r="N148" s="18"/>
      <c r="O148" s="18"/>
      <c r="P148" s="18"/>
      <c r="Q148" s="18"/>
      <c r="R148" s="19"/>
      <c r="S148" s="19"/>
    </row>
    <row r="149" spans="1:19" x14ac:dyDescent="0.25">
      <c r="A149" s="12"/>
      <c r="B149" s="13"/>
      <c r="C149" s="14"/>
      <c r="D149" s="14"/>
      <c r="E149" s="23" t="s">
        <v>25</v>
      </c>
      <c r="F149" s="15" t="s">
        <v>36</v>
      </c>
      <c r="G149" s="16"/>
      <c r="H149" s="13"/>
      <c r="I149" s="13"/>
      <c r="J149" s="13"/>
      <c r="K149" s="13"/>
      <c r="L149" s="13"/>
      <c r="M149" s="17"/>
      <c r="N149" s="18"/>
      <c r="O149" s="18"/>
      <c r="P149" s="18"/>
      <c r="Q149" s="18"/>
      <c r="R149" s="19"/>
      <c r="S149" s="19"/>
    </row>
    <row r="150" spans="1:19" x14ac:dyDescent="0.25">
      <c r="A150" s="12"/>
      <c r="B150" s="13"/>
      <c r="C150" s="14"/>
      <c r="D150" s="14"/>
      <c r="E150" s="23" t="s">
        <v>25</v>
      </c>
      <c r="F150" s="15" t="s">
        <v>26</v>
      </c>
      <c r="G150" s="16"/>
      <c r="H150" s="13"/>
      <c r="I150" s="13"/>
      <c r="J150" s="13"/>
      <c r="K150" s="13"/>
      <c r="L150" s="13"/>
      <c r="M150" s="17"/>
      <c r="N150" s="18"/>
      <c r="O150" s="18"/>
      <c r="P150" s="18"/>
      <c r="Q150" s="18"/>
      <c r="R150" s="19"/>
      <c r="S150" s="19"/>
    </row>
    <row r="151" spans="1:19" x14ac:dyDescent="0.25">
      <c r="A151" s="12"/>
      <c r="B151" s="13"/>
      <c r="C151" s="14"/>
      <c r="D151" s="14"/>
      <c r="E151" s="23" t="s">
        <v>25</v>
      </c>
      <c r="F151" s="15" t="s">
        <v>26</v>
      </c>
      <c r="G151" s="16"/>
      <c r="H151" s="13"/>
      <c r="I151" s="13"/>
      <c r="J151" s="13"/>
      <c r="K151" s="13"/>
      <c r="L151" s="13"/>
      <c r="M151" s="17"/>
      <c r="N151" s="18"/>
      <c r="O151" s="18"/>
      <c r="P151" s="18"/>
      <c r="Q151" s="18"/>
      <c r="R151" s="19"/>
      <c r="S151" s="19"/>
    </row>
    <row r="152" spans="1:19" x14ac:dyDescent="0.25">
      <c r="A152" s="12"/>
      <c r="B152" s="13"/>
      <c r="C152" s="14"/>
      <c r="D152" s="14"/>
      <c r="E152" s="23" t="s">
        <v>25</v>
      </c>
      <c r="F152" s="15" t="s">
        <v>26</v>
      </c>
      <c r="G152" s="16"/>
      <c r="H152" s="13"/>
      <c r="I152" s="13"/>
      <c r="J152" s="13"/>
      <c r="K152" s="13"/>
      <c r="L152" s="13"/>
      <c r="M152" s="17"/>
      <c r="N152" s="18"/>
      <c r="O152" s="18"/>
      <c r="P152" s="18"/>
      <c r="Q152" s="18"/>
      <c r="R152" s="19"/>
      <c r="S152" s="19"/>
    </row>
    <row r="153" spans="1:19" x14ac:dyDescent="0.25">
      <c r="A153" s="12"/>
      <c r="B153" s="13"/>
      <c r="C153" s="14"/>
      <c r="D153" s="14"/>
      <c r="E153" s="23" t="s">
        <v>25</v>
      </c>
      <c r="F153" s="15" t="s">
        <v>33</v>
      </c>
      <c r="G153" s="16"/>
      <c r="H153" s="13"/>
      <c r="I153" s="13"/>
      <c r="J153" s="13"/>
      <c r="K153" s="13"/>
      <c r="L153" s="13"/>
      <c r="M153" s="17"/>
      <c r="N153" s="18"/>
      <c r="O153" s="18"/>
      <c r="P153" s="18"/>
      <c r="Q153" s="18"/>
      <c r="R153" s="19"/>
      <c r="S153" s="19"/>
    </row>
    <row r="154" spans="1:19" x14ac:dyDescent="0.25">
      <c r="A154" s="12"/>
      <c r="B154" s="13"/>
      <c r="C154" s="14"/>
      <c r="D154" s="14"/>
      <c r="E154" s="23" t="s">
        <v>25</v>
      </c>
      <c r="F154" s="15" t="s">
        <v>36</v>
      </c>
      <c r="G154" s="16"/>
      <c r="H154" s="13"/>
      <c r="I154" s="13"/>
      <c r="J154" s="13"/>
      <c r="K154" s="13"/>
      <c r="L154" s="13"/>
      <c r="M154" s="17"/>
      <c r="N154" s="18"/>
      <c r="O154" s="18"/>
      <c r="P154" s="18"/>
      <c r="Q154" s="18"/>
      <c r="R154" s="19"/>
      <c r="S154" s="19"/>
    </row>
    <row r="155" spans="1:19" x14ac:dyDescent="0.25">
      <c r="A155" s="12"/>
      <c r="B155" s="13"/>
      <c r="C155" s="14"/>
      <c r="D155" s="14"/>
      <c r="E155" s="23" t="s">
        <v>25</v>
      </c>
      <c r="F155" s="15" t="s">
        <v>33</v>
      </c>
      <c r="G155" s="16"/>
      <c r="H155" s="13"/>
      <c r="I155" s="13"/>
      <c r="J155" s="13"/>
      <c r="K155" s="13"/>
      <c r="L155" s="13"/>
      <c r="M155" s="17"/>
      <c r="N155" s="18"/>
      <c r="O155" s="18"/>
      <c r="P155" s="18"/>
      <c r="Q155" s="18"/>
      <c r="R155" s="19"/>
      <c r="S155" s="19"/>
    </row>
    <row r="156" spans="1:19" x14ac:dyDescent="0.25">
      <c r="A156" s="12"/>
      <c r="B156" s="13"/>
      <c r="C156" s="14"/>
      <c r="D156" s="14"/>
      <c r="E156" s="23" t="s">
        <v>25</v>
      </c>
      <c r="F156" s="15" t="s">
        <v>36</v>
      </c>
      <c r="G156" s="16"/>
      <c r="H156" s="13"/>
      <c r="I156" s="13"/>
      <c r="J156" s="13"/>
      <c r="K156" s="13"/>
      <c r="L156" s="13"/>
      <c r="M156" s="17"/>
      <c r="N156" s="18"/>
      <c r="O156" s="18"/>
      <c r="P156" s="18"/>
      <c r="Q156" s="18"/>
      <c r="R156" s="19"/>
      <c r="S156" s="19"/>
    </row>
    <row r="157" spans="1:19" x14ac:dyDescent="0.25">
      <c r="A157" s="12"/>
      <c r="B157" s="13"/>
      <c r="C157" s="14"/>
      <c r="D157" s="14"/>
      <c r="E157" s="23" t="s">
        <v>25</v>
      </c>
      <c r="F157" s="15" t="s">
        <v>33</v>
      </c>
      <c r="G157" s="16"/>
      <c r="H157" s="13"/>
      <c r="I157" s="13"/>
      <c r="J157" s="13"/>
      <c r="K157" s="13"/>
      <c r="L157" s="13"/>
      <c r="M157" s="17"/>
      <c r="N157" s="18"/>
      <c r="O157" s="18"/>
      <c r="P157" s="18"/>
      <c r="Q157" s="18"/>
      <c r="R157" s="19"/>
      <c r="S157" s="19"/>
    </row>
    <row r="158" spans="1:19" x14ac:dyDescent="0.25">
      <c r="A158" s="12"/>
      <c r="B158" s="13"/>
      <c r="C158" s="14"/>
      <c r="D158" s="14"/>
      <c r="E158" s="23" t="s">
        <v>25</v>
      </c>
      <c r="F158" s="15" t="s">
        <v>36</v>
      </c>
      <c r="G158" s="16"/>
      <c r="H158" s="13"/>
      <c r="I158" s="13"/>
      <c r="J158" s="13"/>
      <c r="K158" s="13"/>
      <c r="L158" s="13"/>
      <c r="M158" s="17"/>
      <c r="N158" s="18"/>
      <c r="O158" s="18"/>
      <c r="P158" s="18"/>
      <c r="Q158" s="18"/>
      <c r="R158" s="19"/>
      <c r="S158" s="19"/>
    </row>
    <row r="159" spans="1:19" x14ac:dyDescent="0.25">
      <c r="A159" s="12"/>
      <c r="B159" s="13"/>
      <c r="C159" s="14"/>
      <c r="D159" s="14"/>
      <c r="E159" s="23" t="s">
        <v>25</v>
      </c>
      <c r="F159" s="15" t="s">
        <v>26</v>
      </c>
      <c r="G159" s="16"/>
      <c r="H159" s="13"/>
      <c r="I159" s="13"/>
      <c r="J159" s="13"/>
      <c r="K159" s="13"/>
      <c r="L159" s="13"/>
      <c r="M159" s="17"/>
      <c r="N159" s="18"/>
      <c r="O159" s="18"/>
      <c r="P159" s="18"/>
      <c r="Q159" s="18"/>
      <c r="R159" s="19"/>
      <c r="S159" s="19"/>
    </row>
    <row r="160" spans="1:19" x14ac:dyDescent="0.25">
      <c r="A160" s="12"/>
      <c r="B160" s="13"/>
      <c r="C160" s="14"/>
      <c r="D160" s="14"/>
      <c r="E160" s="23" t="s">
        <v>25</v>
      </c>
      <c r="F160" s="15" t="s">
        <v>33</v>
      </c>
      <c r="G160" s="16"/>
      <c r="H160" s="13"/>
      <c r="I160" s="13"/>
      <c r="J160" s="13"/>
      <c r="K160" s="13"/>
      <c r="L160" s="13"/>
      <c r="M160" s="17"/>
      <c r="N160" s="18"/>
      <c r="O160" s="18"/>
      <c r="P160" s="18"/>
      <c r="Q160" s="18"/>
      <c r="R160" s="19"/>
      <c r="S160" s="19"/>
    </row>
    <row r="161" spans="1:19" x14ac:dyDescent="0.25">
      <c r="A161" s="12"/>
      <c r="B161" s="13"/>
      <c r="C161" s="14"/>
      <c r="D161" s="14"/>
      <c r="E161" s="23" t="s">
        <v>25</v>
      </c>
      <c r="F161" s="15" t="s">
        <v>36</v>
      </c>
      <c r="G161" s="16"/>
      <c r="H161" s="13"/>
      <c r="I161" s="13"/>
      <c r="J161" s="13"/>
      <c r="K161" s="13"/>
      <c r="L161" s="13"/>
      <c r="M161" s="17"/>
      <c r="N161" s="18"/>
      <c r="O161" s="18"/>
      <c r="P161" s="18"/>
      <c r="Q161" s="18"/>
      <c r="R161" s="19"/>
      <c r="S161" s="19"/>
    </row>
    <row r="162" spans="1:19" x14ac:dyDescent="0.25">
      <c r="A162" s="12"/>
      <c r="B162" s="13"/>
      <c r="C162" s="14"/>
      <c r="D162" s="14"/>
      <c r="E162" s="23" t="s">
        <v>25</v>
      </c>
      <c r="F162" s="15" t="s">
        <v>33</v>
      </c>
      <c r="G162" s="16"/>
      <c r="H162" s="13"/>
      <c r="I162" s="13"/>
      <c r="J162" s="13"/>
      <c r="K162" s="13"/>
      <c r="L162" s="13"/>
      <c r="M162" s="17"/>
      <c r="N162" s="18"/>
      <c r="O162" s="18"/>
      <c r="P162" s="18"/>
      <c r="Q162" s="18"/>
      <c r="R162" s="19"/>
      <c r="S162" s="19"/>
    </row>
    <row r="163" spans="1:19" x14ac:dyDescent="0.25">
      <c r="A163" s="12"/>
      <c r="B163" s="13"/>
      <c r="C163" s="14"/>
      <c r="D163" s="14"/>
      <c r="E163" s="23" t="s">
        <v>25</v>
      </c>
      <c r="F163" s="15" t="s">
        <v>36</v>
      </c>
      <c r="G163" s="16"/>
      <c r="H163" s="13"/>
      <c r="I163" s="13"/>
      <c r="J163" s="13"/>
      <c r="K163" s="13"/>
      <c r="L163" s="13"/>
      <c r="M163" s="17"/>
      <c r="N163" s="18"/>
      <c r="O163" s="18"/>
      <c r="P163" s="18"/>
      <c r="Q163" s="18"/>
      <c r="R163" s="19"/>
      <c r="S163" s="19"/>
    </row>
    <row r="164" spans="1:19" x14ac:dyDescent="0.25">
      <c r="A164" s="12"/>
      <c r="B164" s="13"/>
      <c r="C164" s="14"/>
      <c r="D164" s="14"/>
      <c r="E164" s="23" t="s">
        <v>25</v>
      </c>
      <c r="F164" s="15" t="s">
        <v>33</v>
      </c>
      <c r="G164" s="16"/>
      <c r="H164" s="13"/>
      <c r="I164" s="13"/>
      <c r="J164" s="13"/>
      <c r="K164" s="13"/>
      <c r="L164" s="13"/>
      <c r="M164" s="17"/>
      <c r="N164" s="18"/>
      <c r="O164" s="18"/>
      <c r="P164" s="18"/>
      <c r="Q164" s="18"/>
      <c r="R164" s="19"/>
      <c r="S164" s="19"/>
    </row>
    <row r="165" spans="1:19" x14ac:dyDescent="0.25">
      <c r="A165" s="12"/>
      <c r="B165" s="13"/>
      <c r="C165" s="14"/>
      <c r="D165" s="14"/>
      <c r="E165" s="23" t="s">
        <v>25</v>
      </c>
      <c r="F165" s="15" t="s">
        <v>36</v>
      </c>
      <c r="G165" s="16"/>
      <c r="H165" s="13"/>
      <c r="I165" s="13"/>
      <c r="J165" s="13"/>
      <c r="K165" s="13"/>
      <c r="L165" s="13"/>
      <c r="M165" s="17"/>
      <c r="N165" s="18"/>
      <c r="O165" s="18"/>
      <c r="P165" s="18"/>
      <c r="Q165" s="18"/>
      <c r="R165" s="19"/>
      <c r="S165" s="19"/>
    </row>
    <row r="166" spans="1:19" x14ac:dyDescent="0.25">
      <c r="A166" s="12"/>
      <c r="B166" s="13"/>
      <c r="C166" s="14"/>
      <c r="D166" s="14"/>
      <c r="E166" s="23" t="s">
        <v>25</v>
      </c>
      <c r="F166" s="15" t="s">
        <v>33</v>
      </c>
      <c r="G166" s="16"/>
      <c r="H166" s="13"/>
      <c r="I166" s="13"/>
      <c r="J166" s="13"/>
      <c r="K166" s="13"/>
      <c r="L166" s="13"/>
      <c r="M166" s="17"/>
      <c r="N166" s="18"/>
      <c r="O166" s="18"/>
      <c r="P166" s="18"/>
      <c r="Q166" s="18"/>
      <c r="R166" s="19"/>
      <c r="S166" s="19"/>
    </row>
    <row r="167" spans="1:19" x14ac:dyDescent="0.25">
      <c r="A167" s="12"/>
      <c r="B167" s="13"/>
      <c r="C167" s="14"/>
      <c r="D167" s="14"/>
      <c r="E167" s="23" t="s">
        <v>25</v>
      </c>
      <c r="F167" s="15" t="s">
        <v>36</v>
      </c>
      <c r="G167" s="16"/>
      <c r="H167" s="13"/>
      <c r="I167" s="13"/>
      <c r="J167" s="13"/>
      <c r="K167" s="13"/>
      <c r="L167" s="13"/>
      <c r="M167" s="17"/>
      <c r="N167" s="18"/>
      <c r="O167" s="18"/>
      <c r="P167" s="18"/>
      <c r="Q167" s="18"/>
      <c r="R167" s="19"/>
      <c r="S167" s="19"/>
    </row>
    <row r="168" spans="1:19" x14ac:dyDescent="0.25">
      <c r="A168" s="12"/>
      <c r="B168" s="13"/>
      <c r="C168" s="14"/>
      <c r="D168" s="14"/>
      <c r="E168" s="15"/>
      <c r="F168" s="15"/>
      <c r="G168" s="16"/>
      <c r="H168" s="13"/>
      <c r="I168" s="13"/>
      <c r="J168" s="13"/>
      <c r="K168" s="13"/>
      <c r="L168" s="13"/>
      <c r="M168" s="17"/>
      <c r="N168" s="18"/>
      <c r="O168" s="18"/>
      <c r="P168" s="18"/>
      <c r="Q168" s="18"/>
      <c r="R168" s="19"/>
      <c r="S168" s="19"/>
    </row>
    <row r="169" spans="1:19" x14ac:dyDescent="0.25">
      <c r="A169" s="12"/>
      <c r="B169" s="13"/>
      <c r="C169" s="14"/>
      <c r="D169" s="14"/>
      <c r="E169" s="15"/>
      <c r="F169" s="15"/>
      <c r="G169" s="16"/>
      <c r="H169" s="13"/>
      <c r="I169" s="13"/>
      <c r="J169" s="13"/>
      <c r="K169" s="13"/>
      <c r="L169" s="13"/>
      <c r="M169" s="17"/>
      <c r="N169" s="18"/>
      <c r="O169" s="18"/>
      <c r="P169" s="18"/>
      <c r="Q169" s="18"/>
      <c r="R169" s="19"/>
      <c r="S169" s="19"/>
    </row>
    <row r="170" spans="1:19" x14ac:dyDescent="0.25">
      <c r="A170" s="12"/>
      <c r="B170" s="14"/>
      <c r="C170" s="14"/>
      <c r="D170" s="14"/>
      <c r="E170" s="15"/>
      <c r="F170" s="15"/>
      <c r="G170" s="16"/>
      <c r="H170" s="13"/>
      <c r="I170" s="13"/>
      <c r="J170" s="13"/>
      <c r="K170" s="13"/>
      <c r="L170" s="13"/>
      <c r="M170" s="17"/>
      <c r="N170" s="18"/>
      <c r="O170" s="18"/>
      <c r="P170" s="18"/>
      <c r="Q170" s="18"/>
      <c r="R170" s="19"/>
      <c r="S170" s="19"/>
    </row>
    <row r="171" spans="1:19" x14ac:dyDescent="0.25">
      <c r="A171" s="12"/>
      <c r="B171" s="13"/>
      <c r="C171" s="14"/>
      <c r="D171" s="14"/>
      <c r="E171" s="15"/>
      <c r="F171" s="15"/>
      <c r="G171" s="16"/>
      <c r="H171" s="13"/>
      <c r="I171" s="14"/>
      <c r="J171" s="13"/>
      <c r="K171" s="13"/>
      <c r="L171" s="13"/>
      <c r="M171" s="17"/>
      <c r="N171" s="18"/>
      <c r="O171" s="18"/>
      <c r="P171" s="18"/>
      <c r="Q171" s="18"/>
      <c r="R171" s="19"/>
      <c r="S171" s="19"/>
    </row>
    <row r="172" spans="1:19" x14ac:dyDescent="0.25">
      <c r="A172" s="12"/>
      <c r="B172" s="13"/>
      <c r="C172" s="14"/>
      <c r="D172" s="14"/>
      <c r="E172" s="15"/>
      <c r="F172" s="15"/>
      <c r="G172" s="16"/>
      <c r="H172" s="13"/>
      <c r="I172" s="14"/>
      <c r="J172" s="13"/>
      <c r="K172" s="13"/>
      <c r="L172" s="13"/>
      <c r="M172" s="17"/>
      <c r="N172" s="18"/>
      <c r="O172" s="18"/>
      <c r="P172" s="18"/>
      <c r="Q172" s="18"/>
      <c r="R172" s="19"/>
      <c r="S172" s="19"/>
    </row>
    <row r="173" spans="1:19" x14ac:dyDescent="0.25">
      <c r="A173" s="12"/>
      <c r="B173" s="13"/>
      <c r="C173" s="14"/>
      <c r="D173" s="14"/>
      <c r="E173" s="15"/>
      <c r="F173" s="15"/>
      <c r="G173" s="16"/>
      <c r="H173" s="13"/>
      <c r="I173" s="13"/>
      <c r="J173" s="13"/>
      <c r="K173" s="13"/>
      <c r="L173" s="13"/>
      <c r="M173" s="17"/>
      <c r="N173" s="18"/>
      <c r="O173" s="18"/>
      <c r="P173" s="18"/>
      <c r="Q173" s="18"/>
      <c r="R173" s="19"/>
      <c r="S173" s="19"/>
    </row>
    <row r="174" spans="1:19" x14ac:dyDescent="0.25">
      <c r="A174" s="12"/>
      <c r="B174" s="13"/>
      <c r="C174" s="14"/>
      <c r="D174" s="13"/>
      <c r="E174" s="15"/>
      <c r="F174" s="15"/>
      <c r="G174" s="16"/>
      <c r="H174" s="13"/>
      <c r="I174" s="13"/>
      <c r="J174" s="13"/>
      <c r="K174" s="13"/>
      <c r="L174" s="13"/>
      <c r="M174" s="17"/>
      <c r="N174" s="18"/>
      <c r="O174" s="18"/>
      <c r="P174" s="18"/>
      <c r="Q174" s="18"/>
      <c r="R174" s="19"/>
      <c r="S174" s="19"/>
    </row>
    <row r="175" spans="1:19" x14ac:dyDescent="0.25">
      <c r="A175" s="12"/>
      <c r="B175" s="13"/>
      <c r="C175" s="14"/>
      <c r="D175" s="13"/>
      <c r="E175" s="15"/>
      <c r="F175" s="15"/>
      <c r="G175" s="16"/>
      <c r="H175" s="13"/>
      <c r="I175" s="13"/>
      <c r="J175" s="13"/>
      <c r="K175" s="13"/>
      <c r="L175" s="13"/>
      <c r="M175" s="17"/>
      <c r="N175" s="18"/>
      <c r="O175" s="18"/>
      <c r="P175" s="18"/>
      <c r="Q175" s="18"/>
      <c r="R175" s="19"/>
      <c r="S175" s="19"/>
    </row>
    <row r="176" spans="1:19" x14ac:dyDescent="0.25">
      <c r="A176" s="12"/>
      <c r="B176" s="13"/>
      <c r="C176" s="14"/>
      <c r="D176" s="13"/>
      <c r="E176" s="15"/>
      <c r="F176" s="15"/>
      <c r="G176" s="16"/>
      <c r="H176" s="13"/>
      <c r="I176" s="13"/>
      <c r="J176" s="13"/>
      <c r="K176" s="13"/>
      <c r="L176" s="13"/>
      <c r="M176" s="17"/>
      <c r="N176" s="18"/>
      <c r="O176" s="18"/>
      <c r="P176" s="18"/>
      <c r="Q176" s="18"/>
      <c r="R176" s="19"/>
      <c r="S176" s="19"/>
    </row>
    <row r="177" spans="1:19" x14ac:dyDescent="0.25">
      <c r="A177" s="12"/>
      <c r="B177" s="13"/>
      <c r="C177" s="14"/>
      <c r="D177" s="13"/>
      <c r="E177" s="15"/>
      <c r="F177" s="15"/>
      <c r="G177" s="16"/>
      <c r="H177" s="13"/>
      <c r="I177" s="13"/>
      <c r="J177" s="13"/>
      <c r="K177" s="13"/>
      <c r="L177" s="13"/>
      <c r="M177" s="17"/>
      <c r="N177" s="18"/>
      <c r="O177" s="18"/>
      <c r="P177" s="18"/>
      <c r="Q177" s="18"/>
      <c r="R177" s="19"/>
      <c r="S177" s="19"/>
    </row>
    <row r="178" spans="1:19" x14ac:dyDescent="0.25">
      <c r="A178" s="12"/>
      <c r="B178" s="13"/>
      <c r="C178" s="14"/>
      <c r="D178" s="13"/>
      <c r="E178" s="15"/>
      <c r="F178" s="15"/>
      <c r="G178" s="16"/>
      <c r="H178" s="13"/>
      <c r="I178" s="13"/>
      <c r="J178" s="13"/>
      <c r="K178" s="13"/>
      <c r="L178" s="13"/>
      <c r="M178" s="17"/>
      <c r="N178" s="18"/>
      <c r="O178" s="18"/>
      <c r="P178" s="18"/>
      <c r="Q178" s="18"/>
      <c r="R178" s="19"/>
      <c r="S178" s="19"/>
    </row>
    <row r="179" spans="1:19" x14ac:dyDescent="0.25">
      <c r="A179" s="12"/>
      <c r="B179" s="13"/>
      <c r="C179" s="14"/>
      <c r="D179" s="13"/>
      <c r="E179" s="15"/>
      <c r="F179" s="15"/>
      <c r="G179" s="16"/>
      <c r="H179" s="13"/>
      <c r="I179" s="13"/>
      <c r="J179" s="13"/>
      <c r="K179" s="13"/>
      <c r="L179" s="13"/>
      <c r="M179" s="17"/>
      <c r="N179" s="18"/>
      <c r="O179" s="18"/>
      <c r="P179" s="18"/>
      <c r="Q179" s="18"/>
      <c r="R179" s="19"/>
      <c r="S179" s="19"/>
    </row>
    <row r="180" spans="1:19" x14ac:dyDescent="0.25">
      <c r="A180" s="12"/>
      <c r="B180" s="13"/>
      <c r="C180" s="14"/>
      <c r="D180" s="13"/>
      <c r="E180" s="15"/>
      <c r="F180" s="15"/>
      <c r="G180" s="16"/>
      <c r="H180" s="13"/>
      <c r="I180" s="13"/>
      <c r="J180" s="13"/>
      <c r="K180" s="13"/>
      <c r="L180" s="13"/>
      <c r="M180" s="17"/>
      <c r="N180" s="18"/>
      <c r="O180" s="18"/>
      <c r="P180" s="18"/>
      <c r="Q180" s="18"/>
      <c r="R180" s="19"/>
      <c r="S180" s="19"/>
    </row>
    <row r="181" spans="1:19" x14ac:dyDescent="0.25">
      <c r="A181" s="12"/>
      <c r="B181" s="13"/>
      <c r="C181" s="14"/>
      <c r="D181" s="13"/>
      <c r="E181" s="15"/>
      <c r="F181" s="15"/>
      <c r="G181" s="16"/>
      <c r="H181" s="13"/>
      <c r="I181" s="13"/>
      <c r="J181" s="13"/>
      <c r="K181" s="13"/>
      <c r="L181" s="13"/>
      <c r="M181" s="17"/>
      <c r="N181" s="18"/>
      <c r="O181" s="18"/>
      <c r="P181" s="18"/>
      <c r="Q181" s="18"/>
      <c r="R181" s="19"/>
      <c r="S181" s="19"/>
    </row>
    <row r="182" spans="1:19" x14ac:dyDescent="0.25">
      <c r="A182" s="12"/>
      <c r="B182" s="13"/>
      <c r="C182" s="14"/>
      <c r="D182" s="13"/>
      <c r="E182" s="15"/>
      <c r="F182" s="15"/>
      <c r="G182" s="16"/>
      <c r="H182" s="13"/>
      <c r="I182" s="13"/>
      <c r="J182" s="13"/>
      <c r="K182" s="13"/>
      <c r="L182" s="13"/>
      <c r="M182" s="17"/>
      <c r="N182" s="18"/>
      <c r="O182" s="18"/>
      <c r="P182" s="18"/>
      <c r="Q182" s="18"/>
      <c r="R182" s="19"/>
      <c r="S182" s="19"/>
    </row>
    <row r="183" spans="1:19" x14ac:dyDescent="0.25">
      <c r="A183" s="12"/>
      <c r="B183" s="13"/>
      <c r="C183" s="14"/>
      <c r="D183" s="13"/>
      <c r="E183" s="15"/>
      <c r="F183" s="15"/>
      <c r="G183" s="16"/>
      <c r="H183" s="13"/>
      <c r="I183" s="13"/>
      <c r="J183" s="13"/>
      <c r="K183" s="13"/>
      <c r="L183" s="13"/>
      <c r="M183" s="17"/>
      <c r="N183" s="18"/>
      <c r="O183" s="18"/>
      <c r="P183" s="18"/>
      <c r="Q183" s="18"/>
      <c r="R183" s="19"/>
      <c r="S183" s="19"/>
    </row>
    <row r="184" spans="1:19" x14ac:dyDescent="0.25">
      <c r="A184" s="12"/>
      <c r="B184" s="13"/>
      <c r="C184" s="14"/>
      <c r="D184" s="13"/>
      <c r="E184" s="15"/>
      <c r="F184" s="15"/>
      <c r="G184" s="16"/>
      <c r="H184" s="13"/>
      <c r="I184" s="13"/>
      <c r="J184" s="13"/>
      <c r="K184" s="13"/>
      <c r="L184" s="13"/>
      <c r="M184" s="17"/>
      <c r="N184" s="18"/>
      <c r="O184" s="18"/>
      <c r="P184" s="18"/>
      <c r="Q184" s="18"/>
      <c r="R184" s="19"/>
      <c r="S184" s="19"/>
    </row>
    <row r="185" spans="1:19" x14ac:dyDescent="0.25">
      <c r="A185" s="12"/>
      <c r="B185" s="13"/>
      <c r="C185" s="14"/>
      <c r="D185" s="13"/>
      <c r="E185" s="15"/>
      <c r="F185" s="15"/>
      <c r="G185" s="16"/>
      <c r="H185" s="13"/>
      <c r="I185" s="13"/>
      <c r="J185" s="13"/>
      <c r="K185" s="13"/>
      <c r="L185" s="13"/>
      <c r="M185" s="17"/>
      <c r="N185" s="18"/>
      <c r="O185" s="18"/>
      <c r="P185" s="18"/>
      <c r="Q185" s="18"/>
      <c r="R185" s="19"/>
      <c r="S185" s="19"/>
    </row>
    <row r="186" spans="1:19" x14ac:dyDescent="0.25">
      <c r="A186" s="12"/>
      <c r="B186" s="13"/>
      <c r="C186" s="14"/>
      <c r="D186" s="13"/>
      <c r="E186" s="15"/>
      <c r="F186" s="15"/>
      <c r="G186" s="16"/>
      <c r="H186" s="13"/>
      <c r="I186" s="13"/>
      <c r="J186" s="13"/>
      <c r="K186" s="13"/>
      <c r="L186" s="13"/>
      <c r="M186" s="17"/>
      <c r="N186" s="18"/>
      <c r="O186" s="18"/>
      <c r="P186" s="18"/>
      <c r="Q186" s="18"/>
      <c r="R186" s="19"/>
      <c r="S186" s="19"/>
    </row>
    <row r="187" spans="1:19" x14ac:dyDescent="0.25">
      <c r="A187" s="12"/>
      <c r="B187" s="13"/>
      <c r="C187" s="14"/>
      <c r="D187" s="13"/>
      <c r="E187" s="15"/>
      <c r="F187" s="15"/>
      <c r="G187" s="16"/>
      <c r="H187" s="13"/>
      <c r="I187" s="13"/>
      <c r="J187" s="13"/>
      <c r="K187" s="13"/>
      <c r="L187" s="13"/>
      <c r="M187" s="17"/>
      <c r="N187" s="18"/>
      <c r="O187" s="18"/>
      <c r="P187" s="18"/>
      <c r="Q187" s="18"/>
      <c r="R187" s="19"/>
      <c r="S187" s="19"/>
    </row>
    <row r="188" spans="1:19" x14ac:dyDescent="0.25">
      <c r="A188" s="12"/>
      <c r="B188" s="13"/>
      <c r="C188" s="14"/>
      <c r="D188" s="13"/>
      <c r="E188" s="15"/>
      <c r="F188" s="15"/>
      <c r="G188" s="16"/>
      <c r="H188" s="13"/>
      <c r="I188" s="13"/>
      <c r="J188" s="13"/>
      <c r="K188" s="13"/>
      <c r="L188" s="13"/>
      <c r="M188" s="17"/>
      <c r="N188" s="18"/>
      <c r="O188" s="18"/>
      <c r="P188" s="18"/>
      <c r="Q188" s="18"/>
      <c r="R188" s="19"/>
      <c r="S188" s="19"/>
    </row>
    <row r="189" spans="1:19" x14ac:dyDescent="0.25">
      <c r="A189" s="12"/>
      <c r="B189" s="13"/>
      <c r="C189" s="14"/>
      <c r="D189" s="13"/>
      <c r="E189" s="15"/>
      <c r="F189" s="15"/>
      <c r="G189" s="16"/>
      <c r="H189" s="13"/>
      <c r="I189" s="13"/>
      <c r="J189" s="13"/>
      <c r="K189" s="13"/>
      <c r="L189" s="13"/>
      <c r="M189" s="17"/>
      <c r="N189" s="18"/>
      <c r="O189" s="18"/>
      <c r="P189" s="18"/>
      <c r="Q189" s="18"/>
      <c r="R189" s="19"/>
      <c r="S189" s="19"/>
    </row>
    <row r="190" spans="1:19" x14ac:dyDescent="0.25">
      <c r="A190" s="12"/>
      <c r="B190" s="13"/>
      <c r="C190" s="14"/>
      <c r="D190" s="13"/>
      <c r="E190" s="15"/>
      <c r="F190" s="15"/>
      <c r="G190" s="16"/>
      <c r="H190" s="13"/>
      <c r="I190" s="13"/>
      <c r="J190" s="13"/>
      <c r="K190" s="13"/>
      <c r="L190" s="13"/>
      <c r="M190" s="17"/>
      <c r="N190" s="18"/>
      <c r="O190" s="18"/>
      <c r="P190" s="18"/>
      <c r="Q190" s="18"/>
      <c r="R190" s="19"/>
      <c r="S190" s="19"/>
    </row>
    <row r="191" spans="1:19" x14ac:dyDescent="0.25">
      <c r="A191" s="12"/>
      <c r="B191" s="13"/>
      <c r="C191" s="14"/>
      <c r="D191" s="13"/>
      <c r="E191" s="15"/>
      <c r="F191" s="15"/>
      <c r="G191" s="16"/>
      <c r="H191" s="13"/>
      <c r="I191" s="13"/>
      <c r="J191" s="13"/>
      <c r="K191" s="13"/>
      <c r="L191" s="13"/>
      <c r="M191" s="17"/>
      <c r="N191" s="18"/>
      <c r="O191" s="18"/>
      <c r="P191" s="18"/>
      <c r="Q191" s="18"/>
      <c r="R191" s="19"/>
      <c r="S191" s="19"/>
    </row>
    <row r="192" spans="1:19" x14ac:dyDescent="0.25">
      <c r="A192" s="12"/>
      <c r="B192" s="13"/>
      <c r="C192" s="14"/>
      <c r="D192" s="13"/>
      <c r="E192" s="15"/>
      <c r="F192" s="15"/>
      <c r="G192" s="16"/>
      <c r="H192" s="13"/>
      <c r="I192" s="13"/>
      <c r="J192" s="13"/>
      <c r="K192" s="13"/>
      <c r="L192" s="13"/>
      <c r="M192" s="17"/>
      <c r="N192" s="18"/>
      <c r="O192" s="18"/>
      <c r="P192" s="18"/>
      <c r="Q192" s="18"/>
      <c r="R192" s="19"/>
      <c r="S192" s="19"/>
    </row>
    <row r="193" spans="1:19" x14ac:dyDescent="0.25">
      <c r="A193" s="12"/>
      <c r="B193" s="13"/>
      <c r="C193" s="14"/>
      <c r="D193" s="13"/>
      <c r="E193" s="15"/>
      <c r="F193" s="15"/>
      <c r="G193" s="16"/>
      <c r="H193" s="13"/>
      <c r="I193" s="13"/>
      <c r="J193" s="13"/>
      <c r="K193" s="13"/>
      <c r="L193" s="13"/>
      <c r="M193" s="17"/>
      <c r="N193" s="18"/>
      <c r="O193" s="18"/>
      <c r="P193" s="18"/>
      <c r="Q193" s="18"/>
      <c r="R193" s="19"/>
      <c r="S193" s="19"/>
    </row>
    <row r="194" spans="1:19" x14ac:dyDescent="0.25">
      <c r="A194" s="12"/>
      <c r="B194" s="13"/>
      <c r="C194" s="14"/>
      <c r="D194" s="13"/>
      <c r="E194" s="15"/>
      <c r="F194" s="15"/>
      <c r="G194" s="16"/>
      <c r="H194" s="13"/>
      <c r="I194" s="13"/>
      <c r="J194" s="13"/>
      <c r="K194" s="13"/>
      <c r="L194" s="13"/>
      <c r="M194" s="17"/>
      <c r="N194" s="18"/>
      <c r="O194" s="18"/>
      <c r="P194" s="18"/>
      <c r="Q194" s="18"/>
      <c r="R194" s="19"/>
      <c r="S194" s="19"/>
    </row>
    <row r="195" spans="1:19" x14ac:dyDescent="0.25">
      <c r="A195" s="12"/>
      <c r="B195" s="13"/>
      <c r="C195" s="14"/>
      <c r="D195" s="13"/>
      <c r="E195" s="15"/>
      <c r="F195" s="15"/>
      <c r="G195" s="16"/>
      <c r="H195" s="13"/>
      <c r="I195" s="13"/>
      <c r="J195" s="13"/>
      <c r="K195" s="13"/>
      <c r="L195" s="13"/>
      <c r="M195" s="17"/>
      <c r="N195" s="18"/>
      <c r="O195" s="18"/>
      <c r="P195" s="18"/>
      <c r="Q195" s="18"/>
      <c r="R195" s="19"/>
      <c r="S195" s="19"/>
    </row>
    <row r="196" spans="1:19" x14ac:dyDescent="0.25">
      <c r="A196" s="12"/>
      <c r="B196" s="13"/>
      <c r="C196" s="14"/>
      <c r="D196" s="13"/>
      <c r="E196" s="15"/>
      <c r="F196" s="15"/>
      <c r="G196" s="16"/>
      <c r="H196" s="13"/>
      <c r="I196" s="13"/>
      <c r="J196" s="13"/>
      <c r="K196" s="13"/>
      <c r="L196" s="13"/>
      <c r="M196" s="17"/>
      <c r="N196" s="18"/>
      <c r="O196" s="18"/>
      <c r="P196" s="18"/>
      <c r="Q196" s="18"/>
      <c r="R196" s="19"/>
      <c r="S196" s="19"/>
    </row>
    <row r="197" spans="1:19" x14ac:dyDescent="0.25">
      <c r="A197" s="12"/>
      <c r="B197" s="13"/>
      <c r="C197" s="14"/>
      <c r="D197" s="13"/>
      <c r="E197" s="15"/>
      <c r="F197" s="15"/>
      <c r="G197" s="16"/>
      <c r="H197" s="13"/>
      <c r="I197" s="13"/>
      <c r="J197" s="13"/>
      <c r="K197" s="13"/>
      <c r="L197" s="13"/>
      <c r="M197" s="17"/>
      <c r="N197" s="18"/>
      <c r="O197" s="18"/>
      <c r="P197" s="18"/>
      <c r="Q197" s="18"/>
      <c r="R197" s="19"/>
      <c r="S197" s="19"/>
    </row>
    <row r="198" spans="1:19" x14ac:dyDescent="0.25">
      <c r="A198" s="12"/>
      <c r="B198" s="13"/>
      <c r="C198" s="14"/>
      <c r="D198" s="13"/>
      <c r="E198" s="15"/>
      <c r="F198" s="15"/>
      <c r="G198" s="16"/>
      <c r="H198" s="13"/>
      <c r="I198" s="13"/>
      <c r="J198" s="13"/>
      <c r="K198" s="13"/>
      <c r="L198" s="13"/>
      <c r="M198" s="17"/>
      <c r="N198" s="18"/>
      <c r="O198" s="18"/>
      <c r="P198" s="18"/>
      <c r="Q198" s="18"/>
      <c r="R198" s="19"/>
      <c r="S198" s="19"/>
    </row>
    <row r="199" spans="1:19" x14ac:dyDescent="0.25">
      <c r="A199" s="12"/>
      <c r="B199" s="13"/>
      <c r="C199" s="14"/>
      <c r="D199" s="13"/>
      <c r="E199" s="15"/>
      <c r="F199" s="15"/>
      <c r="G199" s="16"/>
      <c r="H199" s="13"/>
      <c r="I199" s="13"/>
      <c r="J199" s="13"/>
      <c r="K199" s="13"/>
      <c r="L199" s="13"/>
      <c r="M199" s="17"/>
      <c r="N199" s="18"/>
      <c r="O199" s="18"/>
      <c r="P199" s="18"/>
      <c r="Q199" s="18"/>
      <c r="R199" s="19"/>
      <c r="S199" s="19"/>
    </row>
    <row r="200" spans="1:19" x14ac:dyDescent="0.25">
      <c r="A200" s="12"/>
      <c r="B200" s="13"/>
      <c r="C200" s="14"/>
      <c r="D200" s="13"/>
      <c r="E200" s="15"/>
      <c r="F200" s="15"/>
      <c r="G200" s="16"/>
      <c r="H200" s="13"/>
      <c r="I200" s="13"/>
      <c r="J200" s="13"/>
      <c r="K200" s="13"/>
      <c r="L200" s="13"/>
      <c r="M200" s="17"/>
      <c r="N200" s="18"/>
      <c r="O200" s="18"/>
      <c r="P200" s="18"/>
      <c r="Q200" s="18"/>
      <c r="R200" s="19"/>
      <c r="S200" s="19"/>
    </row>
    <row r="201" spans="1:19" x14ac:dyDescent="0.25">
      <c r="A201" s="12"/>
      <c r="B201" s="13"/>
      <c r="C201" s="14"/>
      <c r="D201" s="13"/>
      <c r="E201" s="15"/>
      <c r="F201" s="15"/>
      <c r="G201" s="16"/>
      <c r="H201" s="13"/>
      <c r="I201" s="13"/>
      <c r="J201" s="13"/>
      <c r="K201" s="13"/>
      <c r="L201" s="13"/>
      <c r="M201" s="17"/>
      <c r="N201" s="18"/>
      <c r="O201" s="18"/>
      <c r="P201" s="18"/>
      <c r="Q201" s="18"/>
      <c r="R201" s="19"/>
      <c r="S201" s="19"/>
    </row>
    <row r="202" spans="1:19" x14ac:dyDescent="0.25">
      <c r="A202" s="12"/>
      <c r="B202" s="13"/>
      <c r="C202" s="14"/>
      <c r="D202" s="13"/>
      <c r="E202" s="15"/>
      <c r="F202" s="15"/>
      <c r="G202" s="16"/>
      <c r="H202" s="13"/>
      <c r="I202" s="13"/>
      <c r="J202" s="13"/>
      <c r="K202" s="13"/>
      <c r="L202" s="13"/>
      <c r="M202" s="17"/>
      <c r="N202" s="18"/>
      <c r="O202" s="18"/>
      <c r="P202" s="18"/>
      <c r="Q202" s="18"/>
      <c r="R202" s="19"/>
      <c r="S202" s="19"/>
    </row>
    <row r="203" spans="1:19" x14ac:dyDescent="0.25">
      <c r="A203" s="12"/>
      <c r="B203" s="13"/>
      <c r="C203" s="14"/>
      <c r="D203" s="13"/>
      <c r="E203" s="15"/>
      <c r="F203" s="15"/>
      <c r="G203" s="16"/>
      <c r="H203" s="13"/>
      <c r="I203" s="13"/>
      <c r="J203" s="13"/>
      <c r="K203" s="13"/>
      <c r="L203" s="13"/>
      <c r="M203" s="17"/>
      <c r="N203" s="18"/>
      <c r="O203" s="18"/>
      <c r="P203" s="18"/>
      <c r="Q203" s="18"/>
      <c r="R203" s="19"/>
      <c r="S203" s="19"/>
    </row>
    <row r="204" spans="1:19" x14ac:dyDescent="0.25">
      <c r="A204" s="12"/>
      <c r="B204" s="13"/>
      <c r="C204" s="14"/>
      <c r="D204" s="13"/>
      <c r="E204" s="15"/>
      <c r="F204" s="15"/>
      <c r="G204" s="16"/>
      <c r="H204" s="13"/>
      <c r="I204" s="13"/>
      <c r="J204" s="13"/>
      <c r="K204" s="13"/>
      <c r="L204" s="13"/>
      <c r="M204" s="17"/>
      <c r="N204" s="18"/>
      <c r="O204" s="18"/>
      <c r="P204" s="18"/>
      <c r="Q204" s="18"/>
      <c r="R204" s="19"/>
      <c r="S204" s="19"/>
    </row>
    <row r="205" spans="1:19" x14ac:dyDescent="0.25">
      <c r="A205" s="12"/>
      <c r="B205" s="13"/>
      <c r="C205" s="14"/>
      <c r="D205" s="13"/>
      <c r="E205" s="15"/>
      <c r="F205" s="15"/>
      <c r="G205" s="16"/>
      <c r="H205" s="13"/>
      <c r="I205" s="13"/>
      <c r="J205" s="13"/>
      <c r="K205" s="13"/>
      <c r="L205" s="13"/>
      <c r="M205" s="17"/>
      <c r="N205" s="18"/>
      <c r="O205" s="18"/>
      <c r="P205" s="18"/>
      <c r="Q205" s="18"/>
      <c r="R205" s="19"/>
      <c r="S205" s="19"/>
    </row>
  </sheetData>
  <sheetProtection selectLockedCells="1"/>
  <autoFilter ref="A1:S65" xr:uid="{3246FABA-B38B-41C3-B89A-E8B6B21AD0EF}"/>
  <dataValidations count="3">
    <dataValidation type="list" allowBlank="1" showInputMessage="1" showErrorMessage="1" sqref="E2:E8 F2:F13 F15:F65 E66:E72 E130:E136" xr:uid="{527CC7DC-3C75-4A50-A8EF-EB8AA47A6F51}">
      <formula1>Sector</formula1>
    </dataValidation>
    <dataValidation type="list" allowBlank="1" showInputMessage="1" showErrorMessage="1" sqref="L173:L195 L78:L80 L2:L68" xr:uid="{71C5EB8F-1575-45EE-BDBA-44259E7C7433}">
      <formula1>DeliveryType</formula1>
    </dataValidation>
    <dataValidation type="list" allowBlank="1" showInputMessage="1" showErrorMessage="1" sqref="B2:B8" xr:uid="{02D5BE08-61F5-4D37-A47E-14EC02395062}">
      <formula1>MeasureLegacy</formula1>
    </dataValidation>
  </dataValidations>
  <pageMargins left="0.75" right="0.75" top="1" bottom="1" header="0.5" footer="0.5"/>
  <pageSetup scale="43" fitToWidth="6" fitToHeight="0" orientation="landscape" r:id="rId1"/>
  <headerFooter alignWithMargins="0">
    <oddHeader>&amp;C&amp;F&amp;R&amp;18&amp;KFF0000PROPRIETARY AND CONFIDENTIAL</oddHeader>
    <oddFooter>&amp;C&amp;A - 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710E2-4DDB-4F3F-9263-C3D6B2F3AE4E}">
  <dimension ref="A1:AH167"/>
  <sheetViews>
    <sheetView topLeftCell="A149" workbookViewId="0">
      <pane xSplit="1" topLeftCell="B1" activePane="topRight" state="frozen"/>
      <selection pane="topRight" activeCell="N159" sqref="N159:N161"/>
    </sheetView>
  </sheetViews>
  <sheetFormatPr defaultColWidth="8.77734375" defaultRowHeight="14.4" x14ac:dyDescent="0.3"/>
  <cols>
    <col min="1" max="1" width="8.77734375" style="27"/>
    <col min="2" max="2" width="78.44140625" style="27" bestFit="1" customWidth="1"/>
    <col min="3" max="3" width="9.77734375" style="27" bestFit="1" customWidth="1"/>
    <col min="4" max="4" width="20.21875" style="27" bestFit="1" customWidth="1"/>
    <col min="5" max="5" width="12.21875" style="27" bestFit="1" customWidth="1"/>
    <col min="6" max="12" width="8.77734375" style="27"/>
    <col min="13" max="13" width="9.77734375" style="27" bestFit="1" customWidth="1"/>
    <col min="14" max="14" width="22.21875" style="27" customWidth="1"/>
    <col min="15" max="15" width="26" style="27" bestFit="1" customWidth="1"/>
    <col min="16" max="16384" width="8.77734375" style="27"/>
  </cols>
  <sheetData>
    <row r="1" spans="1:34" x14ac:dyDescent="0.3">
      <c r="A1" s="26" t="s">
        <v>207</v>
      </c>
      <c r="B1" s="26" t="s">
        <v>7</v>
      </c>
      <c r="C1" s="26" t="s">
        <v>4</v>
      </c>
      <c r="D1" s="26" t="s">
        <v>5</v>
      </c>
      <c r="E1" s="26" t="s">
        <v>208</v>
      </c>
      <c r="F1" s="26" t="s">
        <v>2</v>
      </c>
      <c r="G1" s="26" t="s">
        <v>3</v>
      </c>
      <c r="H1" s="26" t="s">
        <v>12</v>
      </c>
      <c r="I1" s="26">
        <v>2025</v>
      </c>
      <c r="J1" s="26">
        <v>2026</v>
      </c>
      <c r="K1" s="26">
        <v>2027</v>
      </c>
      <c r="L1" s="26">
        <v>2028</v>
      </c>
      <c r="M1" s="26">
        <v>2029</v>
      </c>
      <c r="N1" s="26">
        <v>2030</v>
      </c>
      <c r="O1" s="26">
        <v>2031</v>
      </c>
      <c r="P1" s="26">
        <v>2032</v>
      </c>
      <c r="Q1" s="26">
        <v>2033</v>
      </c>
      <c r="R1" s="26">
        <v>2034</v>
      </c>
      <c r="S1" s="26">
        <v>2035</v>
      </c>
      <c r="T1" s="26">
        <v>2036</v>
      </c>
      <c r="U1" s="26">
        <v>2037</v>
      </c>
      <c r="V1" s="26">
        <v>2038</v>
      </c>
      <c r="W1" s="26">
        <v>2039</v>
      </c>
      <c r="X1" s="26">
        <v>2040</v>
      </c>
      <c r="Y1" s="26">
        <v>2041</v>
      </c>
      <c r="Z1" s="26">
        <v>2042</v>
      </c>
      <c r="AA1" s="26">
        <v>2043</v>
      </c>
      <c r="AB1" s="26">
        <v>2044</v>
      </c>
      <c r="AC1" s="26">
        <v>2045</v>
      </c>
      <c r="AD1" s="26">
        <v>2046</v>
      </c>
      <c r="AE1" s="26">
        <v>2047</v>
      </c>
      <c r="AF1" s="26">
        <v>2048</v>
      </c>
      <c r="AG1" s="26">
        <v>2049</v>
      </c>
      <c r="AH1" s="26">
        <v>2050</v>
      </c>
    </row>
    <row r="2" spans="1:34" x14ac:dyDescent="0.3">
      <c r="A2" s="27">
        <v>1</v>
      </c>
      <c r="B2" s="27" t="s">
        <v>28</v>
      </c>
      <c r="C2" s="27" t="s">
        <v>25</v>
      </c>
      <c r="D2" s="27" t="s">
        <v>26</v>
      </c>
      <c r="E2" s="27" t="s">
        <v>209</v>
      </c>
      <c r="F2" s="27" t="s">
        <v>23</v>
      </c>
      <c r="G2" s="27" t="s">
        <v>24</v>
      </c>
      <c r="H2" s="27">
        <v>14</v>
      </c>
      <c r="I2" s="27">
        <v>33.581945567643167</v>
      </c>
      <c r="J2" s="27" t="str">
        <f>VLOOKUP($A2,'Measure Inputs'!$A$2:$S$65,2,FALSE)</f>
        <v>Existing</v>
      </c>
      <c r="K2" s="27" t="str">
        <f>VLOOKUP($A2,'Measure Inputs'!$A$2:$S$65,3,FALSE)</f>
        <v>Energy Affordability</v>
      </c>
      <c r="L2" s="27" t="str">
        <f>VLOOKUP($A2,'Measure Inputs'!$A$2:$S$65,4,FALSE)</f>
        <v>Appliance</v>
      </c>
      <c r="M2" s="27" t="str">
        <f>VLOOKUP($A2,'Measure Inputs'!$A$2:$S$65,5,FALSE)</f>
        <v>Residential</v>
      </c>
      <c r="N2" s="27" t="str">
        <f>VLOOKUP($A2,'Measure Inputs'!$A$2:$S$65,7,FALSE)</f>
        <v>Appliances</v>
      </c>
      <c r="O2" s="27" t="str">
        <f>VLOOKUP($A2,'Measure Inputs'!$A$2:$S$65,9,FALSE)</f>
        <v>ENERGY STAR Clothes Washer</v>
      </c>
      <c r="P2" s="27" t="str">
        <f>VLOOKUP($A2,'Measure Inputs'!$A$2:$S$65,10,FALSE)</f>
        <v>Standard Clothes Washer</v>
      </c>
      <c r="Q2" s="27" t="str">
        <f>VLOOKUP($A2,'Measure Inputs'!$A$2:$S$65,11,FALSE)</f>
        <v>per unit</v>
      </c>
      <c r="R2" s="27" t="str">
        <f>VLOOKUP($A2,'Measure Inputs'!$A$2:$S$65,12,FALSE)</f>
        <v>Time of Sale</v>
      </c>
      <c r="S2" s="27">
        <f>VLOOKUP($A2,'Measure Inputs'!$A$2:$S$65,13,FALSE)</f>
        <v>14</v>
      </c>
      <c r="T2" s="27">
        <f>VLOOKUP($A2,'Measure Inputs'!$A$2:$S$65,14,FALSE)</f>
        <v>118.32000000000001</v>
      </c>
      <c r="U2" s="27">
        <f>VLOOKUP($A2,'Measure Inputs'!$A$2:$S$65,15,FALSE)</f>
        <v>0</v>
      </c>
      <c r="V2" s="27">
        <f>VLOOKUP($A2,'Measure Inputs'!$A$2:$S$65,16,FALSE)</f>
        <v>100</v>
      </c>
      <c r="W2" s="27">
        <f>VLOOKUP($A2,'Measure Inputs'!$A$2:$S$65,17,FALSE)</f>
        <v>0</v>
      </c>
      <c r="X2" s="27" t="str">
        <f>VLOOKUP($A2,'Measure Inputs'!$A$2:$S$65,18,FALSE)</f>
        <v>No</v>
      </c>
      <c r="Y2" s="32">
        <f>VLOOKUP($A2,'Measure Inputs'!$A$2:$S$65,19,FALSE)</f>
        <v>1</v>
      </c>
      <c r="Z2" s="27">
        <v>0</v>
      </c>
      <c r="AA2" s="27">
        <v>0</v>
      </c>
      <c r="AB2" s="27">
        <v>0</v>
      </c>
      <c r="AC2" s="27">
        <v>0</v>
      </c>
      <c r="AD2" s="27">
        <v>0</v>
      </c>
      <c r="AE2" s="27">
        <v>0</v>
      </c>
      <c r="AF2" s="27">
        <v>0</v>
      </c>
      <c r="AG2" s="27">
        <v>0</v>
      </c>
      <c r="AH2" s="27">
        <v>0</v>
      </c>
    </row>
    <row r="3" spans="1:34" x14ac:dyDescent="0.3">
      <c r="A3" s="27">
        <v>1</v>
      </c>
      <c r="B3" s="27" t="s">
        <v>28</v>
      </c>
      <c r="C3" s="27" t="s">
        <v>25</v>
      </c>
      <c r="D3" s="27" t="s">
        <v>33</v>
      </c>
      <c r="E3" s="27" t="s">
        <v>209</v>
      </c>
      <c r="F3" s="27" t="s">
        <v>23</v>
      </c>
      <c r="G3" s="27" t="s">
        <v>24</v>
      </c>
      <c r="H3" s="27">
        <v>14</v>
      </c>
      <c r="I3" s="27">
        <v>34.054229224174691</v>
      </c>
      <c r="J3" s="27" t="str">
        <f>VLOOKUP($A3,'Measure Inputs'!$A$2:$S$65,2,FALSE)</f>
        <v>Existing</v>
      </c>
      <c r="K3" s="27" t="str">
        <f>VLOOKUP($A3,'Measure Inputs'!$A$2:$S$65,3,FALSE)</f>
        <v>Energy Affordability</v>
      </c>
      <c r="L3" s="27" t="str">
        <f>VLOOKUP($A3,'Measure Inputs'!$A$2:$S$65,4,FALSE)</f>
        <v>Appliance</v>
      </c>
      <c r="M3" s="27" t="str">
        <f>VLOOKUP($A3,'Measure Inputs'!$A$2:$S$65,5,FALSE)</f>
        <v>Residential</v>
      </c>
      <c r="N3" s="27" t="str">
        <f>VLOOKUP($A3,'Measure Inputs'!$A$2:$S$65,7,FALSE)</f>
        <v>Appliances</v>
      </c>
      <c r="O3" s="27" t="str">
        <f>VLOOKUP($A3,'Measure Inputs'!$A$2:$S$65,9,FALSE)</f>
        <v>ENERGY STAR Clothes Washer</v>
      </c>
      <c r="P3" s="27" t="str">
        <f>VLOOKUP($A3,'Measure Inputs'!$A$2:$S$65,10,FALSE)</f>
        <v>Standard Clothes Washer</v>
      </c>
      <c r="Q3" s="27" t="str">
        <f>VLOOKUP($A3,'Measure Inputs'!$A$2:$S$65,11,FALSE)</f>
        <v>per unit</v>
      </c>
      <c r="R3" s="27" t="str">
        <f>VLOOKUP($A3,'Measure Inputs'!$A$2:$S$65,12,FALSE)</f>
        <v>Time of Sale</v>
      </c>
      <c r="S3" s="27">
        <f>VLOOKUP($A3,'Measure Inputs'!$A$2:$S$65,13,FALSE)</f>
        <v>14</v>
      </c>
      <c r="T3" s="27">
        <f>VLOOKUP($A3,'Measure Inputs'!$A$2:$S$65,14,FALSE)</f>
        <v>118.32000000000001</v>
      </c>
      <c r="U3" s="27">
        <f>VLOOKUP($A3,'Measure Inputs'!$A$2:$S$65,15,FALSE)</f>
        <v>0</v>
      </c>
      <c r="V3" s="27">
        <f>VLOOKUP($A3,'Measure Inputs'!$A$2:$S$65,16,FALSE)</f>
        <v>100</v>
      </c>
      <c r="W3" s="27">
        <f>VLOOKUP($A3,'Measure Inputs'!$A$2:$S$65,17,FALSE)</f>
        <v>0</v>
      </c>
      <c r="X3" s="27" t="str">
        <f>VLOOKUP($A3,'Measure Inputs'!$A$2:$S$65,18,FALSE)</f>
        <v>No</v>
      </c>
      <c r="Y3" s="32">
        <f>VLOOKUP($A3,'Measure Inputs'!$A$2:$S$65,19,FALSE)</f>
        <v>1</v>
      </c>
      <c r="Z3" s="27">
        <v>0</v>
      </c>
      <c r="AA3" s="27">
        <v>0</v>
      </c>
      <c r="AB3" s="27">
        <v>0</v>
      </c>
      <c r="AC3" s="27">
        <v>0</v>
      </c>
      <c r="AD3" s="27">
        <v>0</v>
      </c>
      <c r="AE3" s="27">
        <v>0</v>
      </c>
      <c r="AF3" s="27">
        <v>0</v>
      </c>
      <c r="AG3" s="27">
        <v>0</v>
      </c>
      <c r="AH3" s="27">
        <v>0</v>
      </c>
    </row>
    <row r="4" spans="1:34" x14ac:dyDescent="0.3">
      <c r="A4" s="27">
        <v>1</v>
      </c>
      <c r="B4" s="27" t="s">
        <v>28</v>
      </c>
      <c r="C4" s="27" t="s">
        <v>25</v>
      </c>
      <c r="D4" s="27" t="s">
        <v>36</v>
      </c>
      <c r="E4" s="27" t="s">
        <v>209</v>
      </c>
      <c r="F4" s="27" t="s">
        <v>23</v>
      </c>
      <c r="G4" s="27" t="s">
        <v>24</v>
      </c>
      <c r="H4" s="27">
        <v>14</v>
      </c>
      <c r="I4" s="27">
        <v>41.23487198214881</v>
      </c>
      <c r="J4" s="27" t="str">
        <f>VLOOKUP($A4,'Measure Inputs'!$A$2:$S$65,2,FALSE)</f>
        <v>Existing</v>
      </c>
      <c r="K4" s="27" t="str">
        <f>VLOOKUP($A4,'Measure Inputs'!$A$2:$S$65,3,FALSE)</f>
        <v>Energy Affordability</v>
      </c>
      <c r="L4" s="27" t="str">
        <f>VLOOKUP($A4,'Measure Inputs'!$A$2:$S$65,4,FALSE)</f>
        <v>Appliance</v>
      </c>
      <c r="M4" s="27" t="str">
        <f>VLOOKUP($A4,'Measure Inputs'!$A$2:$S$65,5,FALSE)</f>
        <v>Residential</v>
      </c>
      <c r="N4" s="27" t="str">
        <f>VLOOKUP($A4,'Measure Inputs'!$A$2:$S$65,7,FALSE)</f>
        <v>Appliances</v>
      </c>
      <c r="O4" s="27" t="str">
        <f>VLOOKUP($A4,'Measure Inputs'!$A$2:$S$65,9,FALSE)</f>
        <v>ENERGY STAR Clothes Washer</v>
      </c>
      <c r="P4" s="27" t="str">
        <f>VLOOKUP($A4,'Measure Inputs'!$A$2:$S$65,10,FALSE)</f>
        <v>Standard Clothes Washer</v>
      </c>
      <c r="Q4" s="27" t="str">
        <f>VLOOKUP($A4,'Measure Inputs'!$A$2:$S$65,11,FALSE)</f>
        <v>per unit</v>
      </c>
      <c r="R4" s="27" t="str">
        <f>VLOOKUP($A4,'Measure Inputs'!$A$2:$S$65,12,FALSE)</f>
        <v>Time of Sale</v>
      </c>
      <c r="S4" s="27">
        <f>VLOOKUP($A4,'Measure Inputs'!$A$2:$S$65,13,FALSE)</f>
        <v>14</v>
      </c>
      <c r="T4" s="27">
        <f>VLOOKUP($A4,'Measure Inputs'!$A$2:$S$65,14,FALSE)</f>
        <v>118.32000000000001</v>
      </c>
      <c r="U4" s="27">
        <f>VLOOKUP($A4,'Measure Inputs'!$A$2:$S$65,15,FALSE)</f>
        <v>0</v>
      </c>
      <c r="V4" s="27">
        <f>VLOOKUP($A4,'Measure Inputs'!$A$2:$S$65,16,FALSE)</f>
        <v>100</v>
      </c>
      <c r="W4" s="27">
        <f>VLOOKUP($A4,'Measure Inputs'!$A$2:$S$65,17,FALSE)</f>
        <v>0</v>
      </c>
      <c r="X4" s="27" t="str">
        <f>VLOOKUP($A4,'Measure Inputs'!$A$2:$S$65,18,FALSE)</f>
        <v>No</v>
      </c>
      <c r="Y4" s="32">
        <f>VLOOKUP($A4,'Measure Inputs'!$A$2:$S$65,19,FALSE)</f>
        <v>1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</row>
    <row r="5" spans="1:34" x14ac:dyDescent="0.3">
      <c r="A5" s="27">
        <v>2</v>
      </c>
      <c r="B5" s="27" t="s">
        <v>34</v>
      </c>
      <c r="C5" s="27" t="s">
        <v>25</v>
      </c>
      <c r="D5" s="27" t="s">
        <v>26</v>
      </c>
      <c r="E5" s="27" t="s">
        <v>209</v>
      </c>
      <c r="F5" s="27" t="s">
        <v>23</v>
      </c>
      <c r="G5" s="27" t="s">
        <v>24</v>
      </c>
      <c r="H5" s="27">
        <v>16</v>
      </c>
      <c r="I5" s="27">
        <v>96.323419177542647</v>
      </c>
      <c r="J5" s="27" t="str">
        <f>VLOOKUP($A5,'Measure Inputs'!$A$2:$S$65,2,FALSE)</f>
        <v>Existing</v>
      </c>
      <c r="K5" s="27" t="str">
        <f>VLOOKUP($A5,'Measure Inputs'!$A$2:$S$65,3,FALSE)</f>
        <v>Energy Affordability</v>
      </c>
      <c r="L5" s="27" t="str">
        <f>VLOOKUP($A5,'Measure Inputs'!$A$2:$S$65,4,FALSE)</f>
        <v>Appliance</v>
      </c>
      <c r="M5" s="27" t="str">
        <f>VLOOKUP($A5,'Measure Inputs'!$A$2:$S$65,5,FALSE)</f>
        <v>Residential</v>
      </c>
      <c r="N5" s="27" t="str">
        <f>VLOOKUP($A5,'Measure Inputs'!$A$2:$S$65,7,FALSE)</f>
        <v>Appliances</v>
      </c>
      <c r="O5" s="27" t="str">
        <f>VLOOKUP($A5,'Measure Inputs'!$A$2:$S$65,9,FALSE)</f>
        <v>Heat Pump Clothes Dryer</v>
      </c>
      <c r="P5" s="27" t="str">
        <f>VLOOKUP($A5,'Measure Inputs'!$A$2:$S$65,10,FALSE)</f>
        <v>Standard Electric Clothes Dryer</v>
      </c>
      <c r="Q5" s="27" t="str">
        <f>VLOOKUP($A5,'Measure Inputs'!$A$2:$S$65,11,FALSE)</f>
        <v>per unit</v>
      </c>
      <c r="R5" s="27" t="str">
        <f>VLOOKUP($A5,'Measure Inputs'!$A$2:$S$65,12,FALSE)</f>
        <v>Time of Sale</v>
      </c>
      <c r="S5" s="27">
        <f>VLOOKUP($A5,'Measure Inputs'!$A$2:$S$65,13,FALSE)</f>
        <v>16</v>
      </c>
      <c r="T5" s="27">
        <f>VLOOKUP($A5,'Measure Inputs'!$A$2:$S$65,14,FALSE)</f>
        <v>206.72000000000003</v>
      </c>
      <c r="U5" s="27">
        <f>VLOOKUP($A5,'Measure Inputs'!$A$2:$S$65,15,FALSE)</f>
        <v>0</v>
      </c>
      <c r="V5" s="27">
        <f>VLOOKUP($A5,'Measure Inputs'!$A$2:$S$65,16,FALSE)</f>
        <v>100</v>
      </c>
      <c r="W5" s="27">
        <f>VLOOKUP($A5,'Measure Inputs'!$A$2:$S$65,17,FALSE)</f>
        <v>0</v>
      </c>
      <c r="X5" s="27" t="str">
        <f>VLOOKUP($A5,'Measure Inputs'!$A$2:$S$65,18,FALSE)</f>
        <v>No</v>
      </c>
      <c r="Y5" s="32">
        <f>VLOOKUP($A5,'Measure Inputs'!$A$2:$S$65,19,FALSE)</f>
        <v>0.5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0</v>
      </c>
      <c r="AG5" s="27">
        <v>0</v>
      </c>
      <c r="AH5" s="27">
        <v>0</v>
      </c>
    </row>
    <row r="6" spans="1:34" x14ac:dyDescent="0.3">
      <c r="A6" s="27">
        <v>2</v>
      </c>
      <c r="B6" s="27" t="s">
        <v>34</v>
      </c>
      <c r="C6" s="27" t="s">
        <v>25</v>
      </c>
      <c r="D6" s="27" t="s">
        <v>33</v>
      </c>
      <c r="E6" s="27" t="s">
        <v>209</v>
      </c>
      <c r="F6" s="27" t="s">
        <v>23</v>
      </c>
      <c r="G6" s="27" t="s">
        <v>24</v>
      </c>
      <c r="H6" s="27">
        <v>16</v>
      </c>
      <c r="I6" s="27">
        <v>124.11856486738201</v>
      </c>
      <c r="J6" s="27" t="str">
        <f>VLOOKUP($A6,'Measure Inputs'!$A$2:$S$65,2,FALSE)</f>
        <v>Existing</v>
      </c>
      <c r="K6" s="27" t="str">
        <f>VLOOKUP($A6,'Measure Inputs'!$A$2:$S$65,3,FALSE)</f>
        <v>Energy Affordability</v>
      </c>
      <c r="L6" s="27" t="str">
        <f>VLOOKUP($A6,'Measure Inputs'!$A$2:$S$65,4,FALSE)</f>
        <v>Appliance</v>
      </c>
      <c r="M6" s="27" t="str">
        <f>VLOOKUP($A6,'Measure Inputs'!$A$2:$S$65,5,FALSE)</f>
        <v>Residential</v>
      </c>
      <c r="N6" s="27" t="str">
        <f>VLOOKUP($A6,'Measure Inputs'!$A$2:$S$65,7,FALSE)</f>
        <v>Appliances</v>
      </c>
      <c r="O6" s="27" t="str">
        <f>VLOOKUP($A6,'Measure Inputs'!$A$2:$S$65,9,FALSE)</f>
        <v>Heat Pump Clothes Dryer</v>
      </c>
      <c r="P6" s="27" t="str">
        <f>VLOOKUP($A6,'Measure Inputs'!$A$2:$S$65,10,FALSE)</f>
        <v>Standard Electric Clothes Dryer</v>
      </c>
      <c r="Q6" s="27" t="str">
        <f>VLOOKUP($A6,'Measure Inputs'!$A$2:$S$65,11,FALSE)</f>
        <v>per unit</v>
      </c>
      <c r="R6" s="27" t="str">
        <f>VLOOKUP($A6,'Measure Inputs'!$A$2:$S$65,12,FALSE)</f>
        <v>Time of Sale</v>
      </c>
      <c r="S6" s="27">
        <f>VLOOKUP($A6,'Measure Inputs'!$A$2:$S$65,13,FALSE)</f>
        <v>16</v>
      </c>
      <c r="T6" s="27">
        <f>VLOOKUP($A6,'Measure Inputs'!$A$2:$S$65,14,FALSE)</f>
        <v>206.72000000000003</v>
      </c>
      <c r="U6" s="27">
        <f>VLOOKUP($A6,'Measure Inputs'!$A$2:$S$65,15,FALSE)</f>
        <v>0</v>
      </c>
      <c r="V6" s="27">
        <f>VLOOKUP($A6,'Measure Inputs'!$A$2:$S$65,16,FALSE)</f>
        <v>100</v>
      </c>
      <c r="W6" s="27">
        <f>VLOOKUP($A6,'Measure Inputs'!$A$2:$S$65,17,FALSE)</f>
        <v>0</v>
      </c>
      <c r="X6" s="27" t="str">
        <f>VLOOKUP($A6,'Measure Inputs'!$A$2:$S$65,18,FALSE)</f>
        <v>No</v>
      </c>
      <c r="Y6" s="32">
        <f>VLOOKUP($A6,'Measure Inputs'!$A$2:$S$65,19,FALSE)</f>
        <v>0.5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</row>
    <row r="7" spans="1:34" x14ac:dyDescent="0.3">
      <c r="A7" s="27">
        <v>2</v>
      </c>
      <c r="B7" s="27" t="s">
        <v>34</v>
      </c>
      <c r="C7" s="27" t="s">
        <v>25</v>
      </c>
      <c r="D7" s="27" t="s">
        <v>36</v>
      </c>
      <c r="E7" s="27" t="s">
        <v>209</v>
      </c>
      <c r="F7" s="27" t="s">
        <v>23</v>
      </c>
      <c r="G7" s="27" t="s">
        <v>24</v>
      </c>
      <c r="H7" s="27">
        <v>16</v>
      </c>
      <c r="I7" s="27">
        <v>144.96649272407689</v>
      </c>
      <c r="J7" s="27" t="str">
        <f>VLOOKUP($A7,'Measure Inputs'!$A$2:$S$65,2,FALSE)</f>
        <v>Existing</v>
      </c>
      <c r="K7" s="27" t="str">
        <f>VLOOKUP($A7,'Measure Inputs'!$A$2:$S$65,3,FALSE)</f>
        <v>Energy Affordability</v>
      </c>
      <c r="L7" s="27" t="str">
        <f>VLOOKUP($A7,'Measure Inputs'!$A$2:$S$65,4,FALSE)</f>
        <v>Appliance</v>
      </c>
      <c r="M7" s="27" t="str">
        <f>VLOOKUP($A7,'Measure Inputs'!$A$2:$S$65,5,FALSE)</f>
        <v>Residential</v>
      </c>
      <c r="N7" s="27" t="str">
        <f>VLOOKUP($A7,'Measure Inputs'!$A$2:$S$65,7,FALSE)</f>
        <v>Appliances</v>
      </c>
      <c r="O7" s="27" t="str">
        <f>VLOOKUP($A7,'Measure Inputs'!$A$2:$S$65,9,FALSE)</f>
        <v>Heat Pump Clothes Dryer</v>
      </c>
      <c r="P7" s="27" t="str">
        <f>VLOOKUP($A7,'Measure Inputs'!$A$2:$S$65,10,FALSE)</f>
        <v>Standard Electric Clothes Dryer</v>
      </c>
      <c r="Q7" s="27" t="str">
        <f>VLOOKUP($A7,'Measure Inputs'!$A$2:$S$65,11,FALSE)</f>
        <v>per unit</v>
      </c>
      <c r="R7" s="27" t="str">
        <f>VLOOKUP($A7,'Measure Inputs'!$A$2:$S$65,12,FALSE)</f>
        <v>Time of Sale</v>
      </c>
      <c r="S7" s="27">
        <f>VLOOKUP($A7,'Measure Inputs'!$A$2:$S$65,13,FALSE)</f>
        <v>16</v>
      </c>
      <c r="T7" s="27">
        <f>VLOOKUP($A7,'Measure Inputs'!$A$2:$S$65,14,FALSE)</f>
        <v>206.72000000000003</v>
      </c>
      <c r="U7" s="27">
        <f>VLOOKUP($A7,'Measure Inputs'!$A$2:$S$65,15,FALSE)</f>
        <v>0</v>
      </c>
      <c r="V7" s="27">
        <f>VLOOKUP($A7,'Measure Inputs'!$A$2:$S$65,16,FALSE)</f>
        <v>100</v>
      </c>
      <c r="W7" s="27">
        <f>VLOOKUP($A7,'Measure Inputs'!$A$2:$S$65,17,FALSE)</f>
        <v>0</v>
      </c>
      <c r="X7" s="27" t="str">
        <f>VLOOKUP($A7,'Measure Inputs'!$A$2:$S$65,18,FALSE)</f>
        <v>No</v>
      </c>
      <c r="Y7" s="32">
        <f>VLOOKUP($A7,'Measure Inputs'!$A$2:$S$65,19,FALSE)</f>
        <v>0.5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</row>
    <row r="8" spans="1:34" x14ac:dyDescent="0.3">
      <c r="A8" s="27">
        <v>3</v>
      </c>
      <c r="B8" s="27" t="s">
        <v>37</v>
      </c>
      <c r="C8" s="27" t="s">
        <v>25</v>
      </c>
      <c r="D8" s="27" t="s">
        <v>26</v>
      </c>
      <c r="E8" s="27" t="s">
        <v>209</v>
      </c>
      <c r="F8" s="27" t="s">
        <v>23</v>
      </c>
      <c r="G8" s="27" t="s">
        <v>24</v>
      </c>
      <c r="H8" s="27">
        <v>16</v>
      </c>
      <c r="I8" s="27">
        <v>48.990067180478732</v>
      </c>
      <c r="J8" s="27" t="str">
        <f>VLOOKUP($A8,'Measure Inputs'!$A$2:$S$65,2,FALSE)</f>
        <v>Existing</v>
      </c>
      <c r="K8" s="27" t="str">
        <f>VLOOKUP($A8,'Measure Inputs'!$A$2:$S$65,3,FALSE)</f>
        <v>Energy Affordability</v>
      </c>
      <c r="L8" s="27" t="str">
        <f>VLOOKUP($A8,'Measure Inputs'!$A$2:$S$65,4,FALSE)</f>
        <v>Appliance</v>
      </c>
      <c r="M8" s="27" t="str">
        <f>VLOOKUP($A8,'Measure Inputs'!$A$2:$S$65,5,FALSE)</f>
        <v>Residential</v>
      </c>
      <c r="N8" s="27" t="str">
        <f>VLOOKUP($A8,'Measure Inputs'!$A$2:$S$65,7,FALSE)</f>
        <v>Appliances</v>
      </c>
      <c r="O8" s="27" t="str">
        <f>VLOOKUP($A8,'Measure Inputs'!$A$2:$S$65,9,FALSE)</f>
        <v>ENERGY STAR Clothes Dryer</v>
      </c>
      <c r="P8" s="27" t="str">
        <f>VLOOKUP($A8,'Measure Inputs'!$A$2:$S$65,10,FALSE)</f>
        <v>Standard Electric Clothes Dryer</v>
      </c>
      <c r="Q8" s="27" t="str">
        <f>VLOOKUP($A8,'Measure Inputs'!$A$2:$S$65,11,FALSE)</f>
        <v>per unit</v>
      </c>
      <c r="R8" s="27" t="str">
        <f>VLOOKUP($A8,'Measure Inputs'!$A$2:$S$65,12,FALSE)</f>
        <v>Time of Sale</v>
      </c>
      <c r="S8" s="27">
        <f>VLOOKUP($A8,'Measure Inputs'!$A$2:$S$65,13,FALSE)</f>
        <v>16</v>
      </c>
      <c r="T8" s="27">
        <f>VLOOKUP($A8,'Measure Inputs'!$A$2:$S$65,14,FALSE)</f>
        <v>206.72000000000003</v>
      </c>
      <c r="U8" s="27">
        <f>VLOOKUP($A8,'Measure Inputs'!$A$2:$S$65,15,FALSE)</f>
        <v>0</v>
      </c>
      <c r="V8" s="27">
        <f>VLOOKUP($A8,'Measure Inputs'!$A$2:$S$65,16,FALSE)</f>
        <v>167</v>
      </c>
      <c r="W8" s="27">
        <f>VLOOKUP($A8,'Measure Inputs'!$A$2:$S$65,17,FALSE)</f>
        <v>0</v>
      </c>
      <c r="X8" s="27" t="str">
        <f>VLOOKUP($A8,'Measure Inputs'!$A$2:$S$65,18,FALSE)</f>
        <v>No</v>
      </c>
      <c r="Y8" s="32">
        <f>VLOOKUP($A8,'Measure Inputs'!$A$2:$S$65,19,FALSE)</f>
        <v>0.5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</row>
    <row r="9" spans="1:34" x14ac:dyDescent="0.3">
      <c r="A9" s="27">
        <v>3</v>
      </c>
      <c r="B9" s="27" t="s">
        <v>37</v>
      </c>
      <c r="C9" s="27" t="s">
        <v>25</v>
      </c>
      <c r="D9" s="27" t="s">
        <v>33</v>
      </c>
      <c r="E9" s="27" t="s">
        <v>209</v>
      </c>
      <c r="F9" s="27" t="s">
        <v>23</v>
      </c>
      <c r="G9" s="27" t="s">
        <v>24</v>
      </c>
      <c r="H9" s="27">
        <v>16</v>
      </c>
      <c r="I9" s="27">
        <v>78.240264980926966</v>
      </c>
      <c r="J9" s="27" t="str">
        <f>VLOOKUP($A9,'Measure Inputs'!$A$2:$S$65,2,FALSE)</f>
        <v>Existing</v>
      </c>
      <c r="K9" s="27" t="str">
        <f>VLOOKUP($A9,'Measure Inputs'!$A$2:$S$65,3,FALSE)</f>
        <v>Energy Affordability</v>
      </c>
      <c r="L9" s="27" t="str">
        <f>VLOOKUP($A9,'Measure Inputs'!$A$2:$S$65,4,FALSE)</f>
        <v>Appliance</v>
      </c>
      <c r="M9" s="27" t="str">
        <f>VLOOKUP($A9,'Measure Inputs'!$A$2:$S$65,5,FALSE)</f>
        <v>Residential</v>
      </c>
      <c r="N9" s="27" t="str">
        <f>VLOOKUP($A9,'Measure Inputs'!$A$2:$S$65,7,FALSE)</f>
        <v>Appliances</v>
      </c>
      <c r="O9" s="27" t="str">
        <f>VLOOKUP($A9,'Measure Inputs'!$A$2:$S$65,9,FALSE)</f>
        <v>ENERGY STAR Clothes Dryer</v>
      </c>
      <c r="P9" s="27" t="str">
        <f>VLOOKUP($A9,'Measure Inputs'!$A$2:$S$65,10,FALSE)</f>
        <v>Standard Electric Clothes Dryer</v>
      </c>
      <c r="Q9" s="27" t="str">
        <f>VLOOKUP($A9,'Measure Inputs'!$A$2:$S$65,11,FALSE)</f>
        <v>per unit</v>
      </c>
      <c r="R9" s="27" t="str">
        <f>VLOOKUP($A9,'Measure Inputs'!$A$2:$S$65,12,FALSE)</f>
        <v>Time of Sale</v>
      </c>
      <c r="S9" s="27">
        <f>VLOOKUP($A9,'Measure Inputs'!$A$2:$S$65,13,FALSE)</f>
        <v>16</v>
      </c>
      <c r="T9" s="27">
        <f>VLOOKUP($A9,'Measure Inputs'!$A$2:$S$65,14,FALSE)</f>
        <v>206.72000000000003</v>
      </c>
      <c r="U9" s="27">
        <f>VLOOKUP($A9,'Measure Inputs'!$A$2:$S$65,15,FALSE)</f>
        <v>0</v>
      </c>
      <c r="V9" s="27">
        <f>VLOOKUP($A9,'Measure Inputs'!$A$2:$S$65,16,FALSE)</f>
        <v>167</v>
      </c>
      <c r="W9" s="27">
        <f>VLOOKUP($A9,'Measure Inputs'!$A$2:$S$65,17,FALSE)</f>
        <v>0</v>
      </c>
      <c r="X9" s="27" t="str">
        <f>VLOOKUP($A9,'Measure Inputs'!$A$2:$S$65,18,FALSE)</f>
        <v>No</v>
      </c>
      <c r="Y9" s="32">
        <f>VLOOKUP($A9,'Measure Inputs'!$A$2:$S$65,19,FALSE)</f>
        <v>0.5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</row>
    <row r="10" spans="1:34" x14ac:dyDescent="0.3">
      <c r="A10" s="27">
        <v>3</v>
      </c>
      <c r="B10" s="27" t="s">
        <v>37</v>
      </c>
      <c r="C10" s="27" t="s">
        <v>25</v>
      </c>
      <c r="D10" s="27" t="s">
        <v>36</v>
      </c>
      <c r="E10" s="27" t="s">
        <v>209</v>
      </c>
      <c r="F10" s="27" t="s">
        <v>23</v>
      </c>
      <c r="G10" s="27" t="s">
        <v>24</v>
      </c>
      <c r="H10" s="27">
        <v>16</v>
      </c>
      <c r="I10" s="27">
        <v>95.772804252510795</v>
      </c>
      <c r="J10" s="27" t="str">
        <f>VLOOKUP($A10,'Measure Inputs'!$A$2:$S$65,2,FALSE)</f>
        <v>Existing</v>
      </c>
      <c r="K10" s="27" t="str">
        <f>VLOOKUP($A10,'Measure Inputs'!$A$2:$S$65,3,FALSE)</f>
        <v>Energy Affordability</v>
      </c>
      <c r="L10" s="27" t="str">
        <f>VLOOKUP($A10,'Measure Inputs'!$A$2:$S$65,4,FALSE)</f>
        <v>Appliance</v>
      </c>
      <c r="M10" s="27" t="str">
        <f>VLOOKUP($A10,'Measure Inputs'!$A$2:$S$65,5,FALSE)</f>
        <v>Residential</v>
      </c>
      <c r="N10" s="27" t="str">
        <f>VLOOKUP($A10,'Measure Inputs'!$A$2:$S$65,7,FALSE)</f>
        <v>Appliances</v>
      </c>
      <c r="O10" s="27" t="str">
        <f>VLOOKUP($A10,'Measure Inputs'!$A$2:$S$65,9,FALSE)</f>
        <v>ENERGY STAR Clothes Dryer</v>
      </c>
      <c r="P10" s="27" t="str">
        <f>VLOOKUP($A10,'Measure Inputs'!$A$2:$S$65,10,FALSE)</f>
        <v>Standard Electric Clothes Dryer</v>
      </c>
      <c r="Q10" s="27" t="str">
        <f>VLOOKUP($A10,'Measure Inputs'!$A$2:$S$65,11,FALSE)</f>
        <v>per unit</v>
      </c>
      <c r="R10" s="27" t="str">
        <f>VLOOKUP($A10,'Measure Inputs'!$A$2:$S$65,12,FALSE)</f>
        <v>Time of Sale</v>
      </c>
      <c r="S10" s="27">
        <f>VLOOKUP($A10,'Measure Inputs'!$A$2:$S$65,13,FALSE)</f>
        <v>16</v>
      </c>
      <c r="T10" s="27">
        <f>VLOOKUP($A10,'Measure Inputs'!$A$2:$S$65,14,FALSE)</f>
        <v>206.72000000000003</v>
      </c>
      <c r="U10" s="27">
        <f>VLOOKUP($A10,'Measure Inputs'!$A$2:$S$65,15,FALSE)</f>
        <v>0</v>
      </c>
      <c r="V10" s="27">
        <f>VLOOKUP($A10,'Measure Inputs'!$A$2:$S$65,16,FALSE)</f>
        <v>167</v>
      </c>
      <c r="W10" s="27">
        <f>VLOOKUP($A10,'Measure Inputs'!$A$2:$S$65,17,FALSE)</f>
        <v>0</v>
      </c>
      <c r="X10" s="27" t="str">
        <f>VLOOKUP($A10,'Measure Inputs'!$A$2:$S$65,18,FALSE)</f>
        <v>No</v>
      </c>
      <c r="Y10" s="32">
        <f>VLOOKUP($A10,'Measure Inputs'!$A$2:$S$65,19,FALSE)</f>
        <v>0.5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</row>
    <row r="11" spans="1:34" x14ac:dyDescent="0.3">
      <c r="A11" s="27">
        <v>4</v>
      </c>
      <c r="B11" s="27" t="s">
        <v>39</v>
      </c>
      <c r="C11" s="27" t="s">
        <v>25</v>
      </c>
      <c r="D11" s="27" t="s">
        <v>26</v>
      </c>
      <c r="E11" s="27" t="s">
        <v>209</v>
      </c>
      <c r="F11" s="27" t="s">
        <v>23</v>
      </c>
      <c r="G11" s="27" t="s">
        <v>38</v>
      </c>
      <c r="H11" s="27">
        <v>7</v>
      </c>
      <c r="I11" s="27">
        <v>125.32833576991909</v>
      </c>
      <c r="J11" s="27" t="str">
        <f>VLOOKUP($A11,'Measure Inputs'!$A$2:$S$65,2,FALSE)</f>
        <v>Existing</v>
      </c>
      <c r="K11" s="27" t="str">
        <f>VLOOKUP($A11,'Measure Inputs'!$A$2:$S$65,3,FALSE)</f>
        <v>Energy Affordability</v>
      </c>
      <c r="L11" s="27" t="str">
        <f>VLOOKUP($A11,'Measure Inputs'!$A$2:$S$65,4,FALSE)</f>
        <v>Recycling-Freezer</v>
      </c>
      <c r="M11" s="27" t="str">
        <f>VLOOKUP($A11,'Measure Inputs'!$A$2:$S$65,5,FALSE)</f>
        <v>Residential</v>
      </c>
      <c r="N11" s="27" t="str">
        <f>VLOOKUP($A11,'Measure Inputs'!$A$2:$S$65,7,FALSE)</f>
        <v>Appliances</v>
      </c>
      <c r="O11" s="27" t="str">
        <f>VLOOKUP($A11,'Measure Inputs'!$A$2:$S$65,9,FALSE)</f>
        <v>Freezer Recycling</v>
      </c>
      <c r="P11" s="27" t="str">
        <f>VLOOKUP($A11,'Measure Inputs'!$A$2:$S$65,10,FALSE)</f>
        <v>No recycling</v>
      </c>
      <c r="Q11" s="27" t="str">
        <f>VLOOKUP($A11,'Measure Inputs'!$A$2:$S$65,11,FALSE)</f>
        <v>per unit</v>
      </c>
      <c r="R11" s="27" t="str">
        <f>VLOOKUP($A11,'Measure Inputs'!$A$2:$S$65,12,FALSE)</f>
        <v>Retrofit</v>
      </c>
      <c r="S11" s="27">
        <f>VLOOKUP($A11,'Measure Inputs'!$A$2:$S$65,13,FALSE)</f>
        <v>7</v>
      </c>
      <c r="T11" s="27">
        <f>VLOOKUP($A11,'Measure Inputs'!$A$2:$S$65,14,FALSE)</f>
        <v>231.20000000000002</v>
      </c>
      <c r="U11" s="27">
        <f>VLOOKUP($A11,'Measure Inputs'!$A$2:$S$65,15,FALSE)</f>
        <v>0</v>
      </c>
      <c r="V11" s="27">
        <f>VLOOKUP($A11,'Measure Inputs'!$A$2:$S$65,16,FALSE)</f>
        <v>231.20000000000002</v>
      </c>
      <c r="W11" s="27">
        <f>VLOOKUP($A11,'Measure Inputs'!$A$2:$S$65,17,FALSE)</f>
        <v>0</v>
      </c>
      <c r="X11" s="27" t="str">
        <f>VLOOKUP($A11,'Measure Inputs'!$A$2:$S$65,18,FALSE)</f>
        <v>No</v>
      </c>
      <c r="Y11" s="32">
        <f>VLOOKUP($A11,'Measure Inputs'!$A$2:$S$65,19,FALSE)</f>
        <v>1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</row>
    <row r="12" spans="1:34" x14ac:dyDescent="0.3">
      <c r="A12" s="27">
        <v>4</v>
      </c>
      <c r="B12" s="27" t="s">
        <v>39</v>
      </c>
      <c r="C12" s="27" t="s">
        <v>25</v>
      </c>
      <c r="D12" s="27" t="s">
        <v>33</v>
      </c>
      <c r="E12" s="27" t="s">
        <v>209</v>
      </c>
      <c r="F12" s="27" t="s">
        <v>23</v>
      </c>
      <c r="G12" s="27" t="s">
        <v>38</v>
      </c>
      <c r="H12" s="27">
        <v>7</v>
      </c>
      <c r="I12" s="27">
        <v>241.62232867242739</v>
      </c>
      <c r="J12" s="27" t="str">
        <f>VLOOKUP($A12,'Measure Inputs'!$A$2:$S$65,2,FALSE)</f>
        <v>Existing</v>
      </c>
      <c r="K12" s="27" t="str">
        <f>VLOOKUP($A12,'Measure Inputs'!$A$2:$S$65,3,FALSE)</f>
        <v>Energy Affordability</v>
      </c>
      <c r="L12" s="27" t="str">
        <f>VLOOKUP($A12,'Measure Inputs'!$A$2:$S$65,4,FALSE)</f>
        <v>Recycling-Freezer</v>
      </c>
      <c r="M12" s="27" t="str">
        <f>VLOOKUP($A12,'Measure Inputs'!$A$2:$S$65,5,FALSE)</f>
        <v>Residential</v>
      </c>
      <c r="N12" s="27" t="str">
        <f>VLOOKUP($A12,'Measure Inputs'!$A$2:$S$65,7,FALSE)</f>
        <v>Appliances</v>
      </c>
      <c r="O12" s="27" t="str">
        <f>VLOOKUP($A12,'Measure Inputs'!$A$2:$S$65,9,FALSE)</f>
        <v>Freezer Recycling</v>
      </c>
      <c r="P12" s="27" t="str">
        <f>VLOOKUP($A12,'Measure Inputs'!$A$2:$S$65,10,FALSE)</f>
        <v>No recycling</v>
      </c>
      <c r="Q12" s="27" t="str">
        <f>VLOOKUP($A12,'Measure Inputs'!$A$2:$S$65,11,FALSE)</f>
        <v>per unit</v>
      </c>
      <c r="R12" s="27" t="str">
        <f>VLOOKUP($A12,'Measure Inputs'!$A$2:$S$65,12,FALSE)</f>
        <v>Retrofit</v>
      </c>
      <c r="S12" s="27">
        <f>VLOOKUP($A12,'Measure Inputs'!$A$2:$S$65,13,FALSE)</f>
        <v>7</v>
      </c>
      <c r="T12" s="27">
        <f>VLOOKUP($A12,'Measure Inputs'!$A$2:$S$65,14,FALSE)</f>
        <v>231.20000000000002</v>
      </c>
      <c r="U12" s="27">
        <f>VLOOKUP($A12,'Measure Inputs'!$A$2:$S$65,15,FALSE)</f>
        <v>0</v>
      </c>
      <c r="V12" s="27">
        <f>VLOOKUP($A12,'Measure Inputs'!$A$2:$S$65,16,FALSE)</f>
        <v>231.20000000000002</v>
      </c>
      <c r="W12" s="27">
        <f>VLOOKUP($A12,'Measure Inputs'!$A$2:$S$65,17,FALSE)</f>
        <v>0</v>
      </c>
      <c r="X12" s="27" t="str">
        <f>VLOOKUP($A12,'Measure Inputs'!$A$2:$S$65,18,FALSE)</f>
        <v>No</v>
      </c>
      <c r="Y12" s="32">
        <f>VLOOKUP($A12,'Measure Inputs'!$A$2:$S$65,19,FALSE)</f>
        <v>1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</row>
    <row r="13" spans="1:34" x14ac:dyDescent="0.3">
      <c r="A13" s="27">
        <v>4</v>
      </c>
      <c r="B13" s="27" t="s">
        <v>39</v>
      </c>
      <c r="C13" s="27" t="s">
        <v>25</v>
      </c>
      <c r="D13" s="27" t="s">
        <v>36</v>
      </c>
      <c r="E13" s="27" t="s">
        <v>209</v>
      </c>
      <c r="F13" s="27" t="s">
        <v>23</v>
      </c>
      <c r="G13" s="27" t="s">
        <v>38</v>
      </c>
      <c r="H13" s="27">
        <v>7</v>
      </c>
      <c r="I13" s="27">
        <v>251.408629480391</v>
      </c>
      <c r="J13" s="27" t="str">
        <f>VLOOKUP($A13,'Measure Inputs'!$A$2:$S$65,2,FALSE)</f>
        <v>Existing</v>
      </c>
      <c r="K13" s="27" t="str">
        <f>VLOOKUP($A13,'Measure Inputs'!$A$2:$S$65,3,FALSE)</f>
        <v>Energy Affordability</v>
      </c>
      <c r="L13" s="27" t="str">
        <f>VLOOKUP($A13,'Measure Inputs'!$A$2:$S$65,4,FALSE)</f>
        <v>Recycling-Freezer</v>
      </c>
      <c r="M13" s="27" t="str">
        <f>VLOOKUP($A13,'Measure Inputs'!$A$2:$S$65,5,FALSE)</f>
        <v>Residential</v>
      </c>
      <c r="N13" s="27" t="str">
        <f>VLOOKUP($A13,'Measure Inputs'!$A$2:$S$65,7,FALSE)</f>
        <v>Appliances</v>
      </c>
      <c r="O13" s="27" t="str">
        <f>VLOOKUP($A13,'Measure Inputs'!$A$2:$S$65,9,FALSE)</f>
        <v>Freezer Recycling</v>
      </c>
      <c r="P13" s="27" t="str">
        <f>VLOOKUP($A13,'Measure Inputs'!$A$2:$S$65,10,FALSE)</f>
        <v>No recycling</v>
      </c>
      <c r="Q13" s="27" t="str">
        <f>VLOOKUP($A13,'Measure Inputs'!$A$2:$S$65,11,FALSE)</f>
        <v>per unit</v>
      </c>
      <c r="R13" s="27" t="str">
        <f>VLOOKUP($A13,'Measure Inputs'!$A$2:$S$65,12,FALSE)</f>
        <v>Retrofit</v>
      </c>
      <c r="S13" s="27">
        <f>VLOOKUP($A13,'Measure Inputs'!$A$2:$S$65,13,FALSE)</f>
        <v>7</v>
      </c>
      <c r="T13" s="27">
        <f>VLOOKUP($A13,'Measure Inputs'!$A$2:$S$65,14,FALSE)</f>
        <v>231.20000000000002</v>
      </c>
      <c r="U13" s="27">
        <f>VLOOKUP($A13,'Measure Inputs'!$A$2:$S$65,15,FALSE)</f>
        <v>0</v>
      </c>
      <c r="V13" s="27">
        <f>VLOOKUP($A13,'Measure Inputs'!$A$2:$S$65,16,FALSE)</f>
        <v>231.20000000000002</v>
      </c>
      <c r="W13" s="27">
        <f>VLOOKUP($A13,'Measure Inputs'!$A$2:$S$65,17,FALSE)</f>
        <v>0</v>
      </c>
      <c r="X13" s="27" t="str">
        <f>VLOOKUP($A13,'Measure Inputs'!$A$2:$S$65,18,FALSE)</f>
        <v>No</v>
      </c>
      <c r="Y13" s="32">
        <f>VLOOKUP($A13,'Measure Inputs'!$A$2:$S$65,19,FALSE)</f>
        <v>1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</row>
    <row r="14" spans="1:34" x14ac:dyDescent="0.3">
      <c r="A14" s="27">
        <v>5</v>
      </c>
      <c r="B14" s="27" t="s">
        <v>43</v>
      </c>
      <c r="C14" s="27" t="s">
        <v>25</v>
      </c>
      <c r="D14" s="27" t="s">
        <v>26</v>
      </c>
      <c r="E14" s="27" t="s">
        <v>209</v>
      </c>
      <c r="F14" s="27" t="s">
        <v>23</v>
      </c>
      <c r="G14" s="27" t="s">
        <v>42</v>
      </c>
      <c r="H14" s="27">
        <v>7</v>
      </c>
      <c r="I14" s="27">
        <v>190.3364817924876</v>
      </c>
      <c r="J14" s="27" t="str">
        <f>VLOOKUP($A14,'Measure Inputs'!$A$2:$S$65,2,FALSE)</f>
        <v>Existing</v>
      </c>
      <c r="K14" s="27" t="str">
        <f>VLOOKUP($A14,'Measure Inputs'!$A$2:$S$65,3,FALSE)</f>
        <v>Energy Affordability</v>
      </c>
      <c r="L14" s="27" t="str">
        <f>VLOOKUP($A14,'Measure Inputs'!$A$2:$S$65,4,FALSE)</f>
        <v>Recycling-Refrigerator</v>
      </c>
      <c r="M14" s="27" t="str">
        <f>VLOOKUP($A14,'Measure Inputs'!$A$2:$S$65,5,FALSE)</f>
        <v>Residential</v>
      </c>
      <c r="N14" s="27" t="str">
        <f>VLOOKUP($A14,'Measure Inputs'!$A$2:$S$65,7,FALSE)</f>
        <v>Appliances</v>
      </c>
      <c r="O14" s="27" t="str">
        <f>VLOOKUP($A14,'Measure Inputs'!$A$2:$S$65,9,FALSE)</f>
        <v>Refrigerator Recycling</v>
      </c>
      <c r="P14" s="27" t="str">
        <f>VLOOKUP($A14,'Measure Inputs'!$A$2:$S$65,10,FALSE)</f>
        <v>No recycling</v>
      </c>
      <c r="Q14" s="27" t="str">
        <f>VLOOKUP($A14,'Measure Inputs'!$A$2:$S$65,11,FALSE)</f>
        <v>per unit</v>
      </c>
      <c r="R14" s="27" t="str">
        <f>VLOOKUP($A14,'Measure Inputs'!$A$2:$S$65,12,FALSE)</f>
        <v>Retrofit</v>
      </c>
      <c r="S14" s="27">
        <f>VLOOKUP($A14,'Measure Inputs'!$A$2:$S$65,13,FALSE)</f>
        <v>7</v>
      </c>
      <c r="T14" s="27">
        <f>VLOOKUP($A14,'Measure Inputs'!$A$2:$S$65,14,FALSE)</f>
        <v>231.20000000000002</v>
      </c>
      <c r="U14" s="27">
        <f>VLOOKUP($A14,'Measure Inputs'!$A$2:$S$65,15,FALSE)</f>
        <v>0</v>
      </c>
      <c r="V14" s="27">
        <f>VLOOKUP($A14,'Measure Inputs'!$A$2:$S$65,16,FALSE)</f>
        <v>231.20000000000002</v>
      </c>
      <c r="W14" s="27">
        <f>VLOOKUP($A14,'Measure Inputs'!$A$2:$S$65,17,FALSE)</f>
        <v>0</v>
      </c>
      <c r="X14" s="27" t="str">
        <f>VLOOKUP($A14,'Measure Inputs'!$A$2:$S$65,18,FALSE)</f>
        <v>No</v>
      </c>
      <c r="Y14" s="32">
        <f>VLOOKUP($A14,'Measure Inputs'!$A$2:$S$65,19,FALSE)</f>
        <v>1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</row>
    <row r="15" spans="1:34" x14ac:dyDescent="0.3">
      <c r="A15" s="27">
        <v>5</v>
      </c>
      <c r="B15" s="27" t="s">
        <v>43</v>
      </c>
      <c r="C15" s="27" t="s">
        <v>25</v>
      </c>
      <c r="D15" s="27" t="s">
        <v>33</v>
      </c>
      <c r="E15" s="27" t="s">
        <v>209</v>
      </c>
      <c r="F15" s="27" t="s">
        <v>23</v>
      </c>
      <c r="G15" s="27" t="s">
        <v>42</v>
      </c>
      <c r="H15" s="27">
        <v>7</v>
      </c>
      <c r="I15" s="27">
        <v>320.74388354700858</v>
      </c>
      <c r="J15" s="27" t="str">
        <f>VLOOKUP($A15,'Measure Inputs'!$A$2:$S$65,2,FALSE)</f>
        <v>Existing</v>
      </c>
      <c r="K15" s="27" t="str">
        <f>VLOOKUP($A15,'Measure Inputs'!$A$2:$S$65,3,FALSE)</f>
        <v>Energy Affordability</v>
      </c>
      <c r="L15" s="27" t="str">
        <f>VLOOKUP($A15,'Measure Inputs'!$A$2:$S$65,4,FALSE)</f>
        <v>Recycling-Refrigerator</v>
      </c>
      <c r="M15" s="27" t="str">
        <f>VLOOKUP($A15,'Measure Inputs'!$A$2:$S$65,5,FALSE)</f>
        <v>Residential</v>
      </c>
      <c r="N15" s="27" t="str">
        <f>VLOOKUP($A15,'Measure Inputs'!$A$2:$S$65,7,FALSE)</f>
        <v>Appliances</v>
      </c>
      <c r="O15" s="27" t="str">
        <f>VLOOKUP($A15,'Measure Inputs'!$A$2:$S$65,9,FALSE)</f>
        <v>Refrigerator Recycling</v>
      </c>
      <c r="P15" s="27" t="str">
        <f>VLOOKUP($A15,'Measure Inputs'!$A$2:$S$65,10,FALSE)</f>
        <v>No recycling</v>
      </c>
      <c r="Q15" s="27" t="str">
        <f>VLOOKUP($A15,'Measure Inputs'!$A$2:$S$65,11,FALSE)</f>
        <v>per unit</v>
      </c>
      <c r="R15" s="27" t="str">
        <f>VLOOKUP($A15,'Measure Inputs'!$A$2:$S$65,12,FALSE)</f>
        <v>Retrofit</v>
      </c>
      <c r="S15" s="27">
        <f>VLOOKUP($A15,'Measure Inputs'!$A$2:$S$65,13,FALSE)</f>
        <v>7</v>
      </c>
      <c r="T15" s="27">
        <f>VLOOKUP($A15,'Measure Inputs'!$A$2:$S$65,14,FALSE)</f>
        <v>231.20000000000002</v>
      </c>
      <c r="U15" s="27">
        <f>VLOOKUP($A15,'Measure Inputs'!$A$2:$S$65,15,FALSE)</f>
        <v>0</v>
      </c>
      <c r="V15" s="27">
        <f>VLOOKUP($A15,'Measure Inputs'!$A$2:$S$65,16,FALSE)</f>
        <v>231.20000000000002</v>
      </c>
      <c r="W15" s="27">
        <f>VLOOKUP($A15,'Measure Inputs'!$A$2:$S$65,17,FALSE)</f>
        <v>0</v>
      </c>
      <c r="X15" s="27" t="str">
        <f>VLOOKUP($A15,'Measure Inputs'!$A$2:$S$65,18,FALSE)</f>
        <v>No</v>
      </c>
      <c r="Y15" s="32">
        <f>VLOOKUP($A15,'Measure Inputs'!$A$2:$S$65,19,FALSE)</f>
        <v>1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</row>
    <row r="16" spans="1:34" x14ac:dyDescent="0.3">
      <c r="A16" s="27">
        <v>5</v>
      </c>
      <c r="B16" s="27" t="s">
        <v>43</v>
      </c>
      <c r="C16" s="27" t="s">
        <v>25</v>
      </c>
      <c r="D16" s="27" t="s">
        <v>36</v>
      </c>
      <c r="E16" s="27" t="s">
        <v>209</v>
      </c>
      <c r="F16" s="27" t="s">
        <v>23</v>
      </c>
      <c r="G16" s="27" t="s">
        <v>42</v>
      </c>
      <c r="H16" s="27">
        <v>7</v>
      </c>
      <c r="I16" s="27">
        <v>366.36400787182009</v>
      </c>
      <c r="J16" s="27" t="str">
        <f>VLOOKUP($A16,'Measure Inputs'!$A$2:$S$65,2,FALSE)</f>
        <v>Existing</v>
      </c>
      <c r="K16" s="27" t="str">
        <f>VLOOKUP($A16,'Measure Inputs'!$A$2:$S$65,3,FALSE)</f>
        <v>Energy Affordability</v>
      </c>
      <c r="L16" s="27" t="str">
        <f>VLOOKUP($A16,'Measure Inputs'!$A$2:$S$65,4,FALSE)</f>
        <v>Recycling-Refrigerator</v>
      </c>
      <c r="M16" s="27" t="str">
        <f>VLOOKUP($A16,'Measure Inputs'!$A$2:$S$65,5,FALSE)</f>
        <v>Residential</v>
      </c>
      <c r="N16" s="27" t="str">
        <f>VLOOKUP($A16,'Measure Inputs'!$A$2:$S$65,7,FALSE)</f>
        <v>Appliances</v>
      </c>
      <c r="O16" s="27" t="str">
        <f>VLOOKUP($A16,'Measure Inputs'!$A$2:$S$65,9,FALSE)</f>
        <v>Refrigerator Recycling</v>
      </c>
      <c r="P16" s="27" t="str">
        <f>VLOOKUP($A16,'Measure Inputs'!$A$2:$S$65,10,FALSE)</f>
        <v>No recycling</v>
      </c>
      <c r="Q16" s="27" t="str">
        <f>VLOOKUP($A16,'Measure Inputs'!$A$2:$S$65,11,FALSE)</f>
        <v>per unit</v>
      </c>
      <c r="R16" s="27" t="str">
        <f>VLOOKUP($A16,'Measure Inputs'!$A$2:$S$65,12,FALSE)</f>
        <v>Retrofit</v>
      </c>
      <c r="S16" s="27">
        <f>VLOOKUP($A16,'Measure Inputs'!$A$2:$S$65,13,FALSE)</f>
        <v>7</v>
      </c>
      <c r="T16" s="27">
        <f>VLOOKUP($A16,'Measure Inputs'!$A$2:$S$65,14,FALSE)</f>
        <v>231.20000000000002</v>
      </c>
      <c r="U16" s="27">
        <f>VLOOKUP($A16,'Measure Inputs'!$A$2:$S$65,15,FALSE)</f>
        <v>0</v>
      </c>
      <c r="V16" s="27">
        <f>VLOOKUP($A16,'Measure Inputs'!$A$2:$S$65,16,FALSE)</f>
        <v>231.20000000000002</v>
      </c>
      <c r="W16" s="27">
        <f>VLOOKUP($A16,'Measure Inputs'!$A$2:$S$65,17,FALSE)</f>
        <v>0</v>
      </c>
      <c r="X16" s="27" t="str">
        <f>VLOOKUP($A16,'Measure Inputs'!$A$2:$S$65,18,FALSE)</f>
        <v>No</v>
      </c>
      <c r="Y16" s="32">
        <f>VLOOKUP($A16,'Measure Inputs'!$A$2:$S$65,19,FALSE)</f>
        <v>1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</row>
    <row r="17" spans="1:34" x14ac:dyDescent="0.3">
      <c r="A17" s="27">
        <v>6</v>
      </c>
      <c r="B17" s="27" t="s">
        <v>45</v>
      </c>
      <c r="C17" s="27" t="s">
        <v>25</v>
      </c>
      <c r="D17" s="27" t="s">
        <v>26</v>
      </c>
      <c r="E17" s="27" t="s">
        <v>209</v>
      </c>
      <c r="F17" s="27" t="s">
        <v>23</v>
      </c>
      <c r="G17" s="27" t="s">
        <v>44</v>
      </c>
      <c r="H17" s="27">
        <v>4</v>
      </c>
      <c r="I17" s="27">
        <v>127.0878317066404</v>
      </c>
      <c r="J17" s="27" t="str">
        <f>VLOOKUP($A17,'Measure Inputs'!$A$2:$S$65,2,FALSE)</f>
        <v>Existing</v>
      </c>
      <c r="K17" s="27" t="str">
        <f>VLOOKUP($A17,'Measure Inputs'!$A$2:$S$65,3,FALSE)</f>
        <v>Energy Affordability</v>
      </c>
      <c r="L17" s="27" t="str">
        <f>VLOOKUP($A17,'Measure Inputs'!$A$2:$S$65,4,FALSE)</f>
        <v>Recycling-Dehumidifier</v>
      </c>
      <c r="M17" s="27" t="str">
        <f>VLOOKUP($A17,'Measure Inputs'!$A$2:$S$65,5,FALSE)</f>
        <v>Residential</v>
      </c>
      <c r="N17" s="27" t="str">
        <f>VLOOKUP($A17,'Measure Inputs'!$A$2:$S$65,7,FALSE)</f>
        <v>Appliances</v>
      </c>
      <c r="O17" s="27" t="str">
        <f>VLOOKUP($A17,'Measure Inputs'!$A$2:$S$65,9,FALSE)</f>
        <v>Dehumidifier Recycling</v>
      </c>
      <c r="P17" s="27" t="str">
        <f>VLOOKUP($A17,'Measure Inputs'!$A$2:$S$65,10,FALSE)</f>
        <v>No recycling</v>
      </c>
      <c r="Q17" s="27" t="str">
        <f>VLOOKUP($A17,'Measure Inputs'!$A$2:$S$65,11,FALSE)</f>
        <v>per unit</v>
      </c>
      <c r="R17" s="27" t="str">
        <f>VLOOKUP($A17,'Measure Inputs'!$A$2:$S$65,12,FALSE)</f>
        <v>Retrofit</v>
      </c>
      <c r="S17" s="27">
        <f>VLOOKUP($A17,'Measure Inputs'!$A$2:$S$65,13,FALSE)</f>
        <v>4</v>
      </c>
      <c r="T17" s="27">
        <f>VLOOKUP($A17,'Measure Inputs'!$A$2:$S$65,14,FALSE)</f>
        <v>231.20000000000002</v>
      </c>
      <c r="U17" s="27">
        <f>VLOOKUP($A17,'Measure Inputs'!$A$2:$S$65,15,FALSE)</f>
        <v>0</v>
      </c>
      <c r="V17" s="27">
        <f>VLOOKUP($A17,'Measure Inputs'!$A$2:$S$65,16,FALSE)</f>
        <v>231.20000000000002</v>
      </c>
      <c r="W17" s="27">
        <f>VLOOKUP($A17,'Measure Inputs'!$A$2:$S$65,17,FALSE)</f>
        <v>0</v>
      </c>
      <c r="X17" s="27" t="str">
        <f>VLOOKUP($A17,'Measure Inputs'!$A$2:$S$65,18,FALSE)</f>
        <v>No</v>
      </c>
      <c r="Y17" s="32">
        <f>VLOOKUP($A17,'Measure Inputs'!$A$2:$S$65,19,FALSE)</f>
        <v>1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</row>
    <row r="18" spans="1:34" x14ac:dyDescent="0.3">
      <c r="A18" s="27">
        <v>6</v>
      </c>
      <c r="B18" s="27" t="s">
        <v>45</v>
      </c>
      <c r="C18" s="27" t="s">
        <v>25</v>
      </c>
      <c r="D18" s="27" t="s">
        <v>33</v>
      </c>
      <c r="E18" s="27" t="s">
        <v>209</v>
      </c>
      <c r="F18" s="27" t="s">
        <v>23</v>
      </c>
      <c r="G18" s="27" t="s">
        <v>44</v>
      </c>
      <c r="H18" s="27">
        <v>4</v>
      </c>
      <c r="I18" s="27">
        <v>268.13101933864777</v>
      </c>
      <c r="J18" s="27" t="str">
        <f>VLOOKUP($A18,'Measure Inputs'!$A$2:$S$65,2,FALSE)</f>
        <v>Existing</v>
      </c>
      <c r="K18" s="27" t="str">
        <f>VLOOKUP($A18,'Measure Inputs'!$A$2:$S$65,3,FALSE)</f>
        <v>Energy Affordability</v>
      </c>
      <c r="L18" s="27" t="str">
        <f>VLOOKUP($A18,'Measure Inputs'!$A$2:$S$65,4,FALSE)</f>
        <v>Recycling-Dehumidifier</v>
      </c>
      <c r="M18" s="27" t="str">
        <f>VLOOKUP($A18,'Measure Inputs'!$A$2:$S$65,5,FALSE)</f>
        <v>Residential</v>
      </c>
      <c r="N18" s="27" t="str">
        <f>VLOOKUP($A18,'Measure Inputs'!$A$2:$S$65,7,FALSE)</f>
        <v>Appliances</v>
      </c>
      <c r="O18" s="27" t="str">
        <f>VLOOKUP($A18,'Measure Inputs'!$A$2:$S$65,9,FALSE)</f>
        <v>Dehumidifier Recycling</v>
      </c>
      <c r="P18" s="27" t="str">
        <f>VLOOKUP($A18,'Measure Inputs'!$A$2:$S$65,10,FALSE)</f>
        <v>No recycling</v>
      </c>
      <c r="Q18" s="27" t="str">
        <f>VLOOKUP($A18,'Measure Inputs'!$A$2:$S$65,11,FALSE)</f>
        <v>per unit</v>
      </c>
      <c r="R18" s="27" t="str">
        <f>VLOOKUP($A18,'Measure Inputs'!$A$2:$S$65,12,FALSE)</f>
        <v>Retrofit</v>
      </c>
      <c r="S18" s="27">
        <f>VLOOKUP($A18,'Measure Inputs'!$A$2:$S$65,13,FALSE)</f>
        <v>4</v>
      </c>
      <c r="T18" s="27">
        <f>VLOOKUP($A18,'Measure Inputs'!$A$2:$S$65,14,FALSE)</f>
        <v>231.20000000000002</v>
      </c>
      <c r="U18" s="27">
        <f>VLOOKUP($A18,'Measure Inputs'!$A$2:$S$65,15,FALSE)</f>
        <v>0</v>
      </c>
      <c r="V18" s="27">
        <f>VLOOKUP($A18,'Measure Inputs'!$A$2:$S$65,16,FALSE)</f>
        <v>231.20000000000002</v>
      </c>
      <c r="W18" s="27">
        <f>VLOOKUP($A18,'Measure Inputs'!$A$2:$S$65,17,FALSE)</f>
        <v>0</v>
      </c>
      <c r="X18" s="27" t="str">
        <f>VLOOKUP($A18,'Measure Inputs'!$A$2:$S$65,18,FALSE)</f>
        <v>No</v>
      </c>
      <c r="Y18" s="32">
        <f>VLOOKUP($A18,'Measure Inputs'!$A$2:$S$65,19,FALSE)</f>
        <v>1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</row>
    <row r="19" spans="1:34" x14ac:dyDescent="0.3">
      <c r="A19" s="27">
        <v>6</v>
      </c>
      <c r="B19" s="27" t="s">
        <v>45</v>
      </c>
      <c r="C19" s="27" t="s">
        <v>25</v>
      </c>
      <c r="D19" s="27" t="s">
        <v>36</v>
      </c>
      <c r="E19" s="27" t="s">
        <v>209</v>
      </c>
      <c r="F19" s="27" t="s">
        <v>23</v>
      </c>
      <c r="G19" s="27" t="s">
        <v>44</v>
      </c>
      <c r="H19" s="27">
        <v>4</v>
      </c>
      <c r="I19" s="27">
        <v>274.53561008783271</v>
      </c>
      <c r="J19" s="27" t="str">
        <f>VLOOKUP($A19,'Measure Inputs'!$A$2:$S$65,2,FALSE)</f>
        <v>Existing</v>
      </c>
      <c r="K19" s="27" t="str">
        <f>VLOOKUP($A19,'Measure Inputs'!$A$2:$S$65,3,FALSE)</f>
        <v>Energy Affordability</v>
      </c>
      <c r="L19" s="27" t="str">
        <f>VLOOKUP($A19,'Measure Inputs'!$A$2:$S$65,4,FALSE)</f>
        <v>Recycling-Dehumidifier</v>
      </c>
      <c r="M19" s="27" t="str">
        <f>VLOOKUP($A19,'Measure Inputs'!$A$2:$S$65,5,FALSE)</f>
        <v>Residential</v>
      </c>
      <c r="N19" s="27" t="str">
        <f>VLOOKUP($A19,'Measure Inputs'!$A$2:$S$65,7,FALSE)</f>
        <v>Appliances</v>
      </c>
      <c r="O19" s="27" t="str">
        <f>VLOOKUP($A19,'Measure Inputs'!$A$2:$S$65,9,FALSE)</f>
        <v>Dehumidifier Recycling</v>
      </c>
      <c r="P19" s="27" t="str">
        <f>VLOOKUP($A19,'Measure Inputs'!$A$2:$S$65,10,FALSE)</f>
        <v>No recycling</v>
      </c>
      <c r="Q19" s="27" t="str">
        <f>VLOOKUP($A19,'Measure Inputs'!$A$2:$S$65,11,FALSE)</f>
        <v>per unit</v>
      </c>
      <c r="R19" s="27" t="str">
        <f>VLOOKUP($A19,'Measure Inputs'!$A$2:$S$65,12,FALSE)</f>
        <v>Retrofit</v>
      </c>
      <c r="S19" s="27">
        <f>VLOOKUP($A19,'Measure Inputs'!$A$2:$S$65,13,FALSE)</f>
        <v>4</v>
      </c>
      <c r="T19" s="27">
        <f>VLOOKUP($A19,'Measure Inputs'!$A$2:$S$65,14,FALSE)</f>
        <v>231.20000000000002</v>
      </c>
      <c r="U19" s="27">
        <f>VLOOKUP($A19,'Measure Inputs'!$A$2:$S$65,15,FALSE)</f>
        <v>0</v>
      </c>
      <c r="V19" s="27">
        <f>VLOOKUP($A19,'Measure Inputs'!$A$2:$S$65,16,FALSE)</f>
        <v>231.20000000000002</v>
      </c>
      <c r="W19" s="27">
        <f>VLOOKUP($A19,'Measure Inputs'!$A$2:$S$65,17,FALSE)</f>
        <v>0</v>
      </c>
      <c r="X19" s="27" t="str">
        <f>VLOOKUP($A19,'Measure Inputs'!$A$2:$S$65,18,FALSE)</f>
        <v>No</v>
      </c>
      <c r="Y19" s="32">
        <f>VLOOKUP($A19,'Measure Inputs'!$A$2:$S$65,19,FALSE)</f>
        <v>1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</row>
    <row r="20" spans="1:34" x14ac:dyDescent="0.3">
      <c r="A20" s="27">
        <v>7</v>
      </c>
      <c r="B20" s="27" t="s">
        <v>46</v>
      </c>
      <c r="C20" s="27" t="s">
        <v>25</v>
      </c>
      <c r="D20" s="27" t="s">
        <v>26</v>
      </c>
      <c r="E20" s="27" t="s">
        <v>209</v>
      </c>
      <c r="F20" s="27" t="s">
        <v>23</v>
      </c>
      <c r="G20" s="27" t="s">
        <v>24</v>
      </c>
      <c r="H20" s="27">
        <v>11</v>
      </c>
      <c r="I20" s="27">
        <v>8.0614278828279691</v>
      </c>
      <c r="J20" s="27" t="str">
        <f>VLOOKUP($A20,'Measure Inputs'!$A$2:$S$65,2,FALSE)</f>
        <v>Existing</v>
      </c>
      <c r="K20" s="27" t="str">
        <f>VLOOKUP($A20,'Measure Inputs'!$A$2:$S$65,3,FALSE)</f>
        <v>Energy Affordability</v>
      </c>
      <c r="L20" s="27" t="str">
        <f>VLOOKUP($A20,'Measure Inputs'!$A$2:$S$65,4,FALSE)</f>
        <v>Appliance</v>
      </c>
      <c r="M20" s="27" t="str">
        <f>VLOOKUP($A20,'Measure Inputs'!$A$2:$S$65,5,FALSE)</f>
        <v>Residential</v>
      </c>
      <c r="N20" s="27" t="str">
        <f>VLOOKUP($A20,'Measure Inputs'!$A$2:$S$65,7,FALSE)</f>
        <v>Appliances</v>
      </c>
      <c r="O20" s="27" t="str">
        <f>VLOOKUP($A20,'Measure Inputs'!$A$2:$S$65,9,FALSE)</f>
        <v>ENERGY STAR Dishwasher</v>
      </c>
      <c r="P20" s="27" t="str">
        <f>VLOOKUP($A20,'Measure Inputs'!$A$2:$S$65,10,FALSE)</f>
        <v>Standard Dishwasher</v>
      </c>
      <c r="Q20" s="27" t="str">
        <f>VLOOKUP($A20,'Measure Inputs'!$A$2:$S$65,11,FALSE)</f>
        <v>per unit</v>
      </c>
      <c r="R20" s="27" t="str">
        <f>VLOOKUP($A20,'Measure Inputs'!$A$2:$S$65,12,FALSE)</f>
        <v>Time of Sale</v>
      </c>
      <c r="S20" s="27">
        <f>VLOOKUP($A20,'Measure Inputs'!$A$2:$S$65,13,FALSE)</f>
        <v>11</v>
      </c>
      <c r="T20" s="27">
        <f>VLOOKUP($A20,'Measure Inputs'!$A$2:$S$65,14,FALSE)</f>
        <v>40.800000000000004</v>
      </c>
      <c r="U20" s="27">
        <f>VLOOKUP($A20,'Measure Inputs'!$A$2:$S$65,15,FALSE)</f>
        <v>0</v>
      </c>
      <c r="V20" s="27">
        <f>VLOOKUP($A20,'Measure Inputs'!$A$2:$S$65,16,FALSE)</f>
        <v>36</v>
      </c>
      <c r="W20" s="27">
        <f>VLOOKUP($A20,'Measure Inputs'!$A$2:$S$65,17,FALSE)</f>
        <v>0</v>
      </c>
      <c r="X20" s="27" t="str">
        <f>VLOOKUP($A20,'Measure Inputs'!$A$2:$S$65,18,FALSE)</f>
        <v>No</v>
      </c>
      <c r="Y20" s="32">
        <f>VLOOKUP($A20,'Measure Inputs'!$A$2:$S$65,19,FALSE)</f>
        <v>1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</row>
    <row r="21" spans="1:34" x14ac:dyDescent="0.3">
      <c r="A21" s="27">
        <v>7</v>
      </c>
      <c r="B21" s="27" t="s">
        <v>46</v>
      </c>
      <c r="C21" s="27" t="s">
        <v>25</v>
      </c>
      <c r="D21" s="27" t="s">
        <v>33</v>
      </c>
      <c r="E21" s="27" t="s">
        <v>209</v>
      </c>
      <c r="F21" s="27" t="s">
        <v>23</v>
      </c>
      <c r="G21" s="27" t="s">
        <v>24</v>
      </c>
      <c r="H21" s="27">
        <v>11</v>
      </c>
      <c r="I21" s="27">
        <v>6.5657114016175866</v>
      </c>
      <c r="J21" s="27" t="str">
        <f>VLOOKUP($A21,'Measure Inputs'!$A$2:$S$65,2,FALSE)</f>
        <v>Existing</v>
      </c>
      <c r="K21" s="27" t="str">
        <f>VLOOKUP($A21,'Measure Inputs'!$A$2:$S$65,3,FALSE)</f>
        <v>Energy Affordability</v>
      </c>
      <c r="L21" s="27" t="str">
        <f>VLOOKUP($A21,'Measure Inputs'!$A$2:$S$65,4,FALSE)</f>
        <v>Appliance</v>
      </c>
      <c r="M21" s="27" t="str">
        <f>VLOOKUP($A21,'Measure Inputs'!$A$2:$S$65,5,FALSE)</f>
        <v>Residential</v>
      </c>
      <c r="N21" s="27" t="str">
        <f>VLOOKUP($A21,'Measure Inputs'!$A$2:$S$65,7,FALSE)</f>
        <v>Appliances</v>
      </c>
      <c r="O21" s="27" t="str">
        <f>VLOOKUP($A21,'Measure Inputs'!$A$2:$S$65,9,FALSE)</f>
        <v>ENERGY STAR Dishwasher</v>
      </c>
      <c r="P21" s="27" t="str">
        <f>VLOOKUP($A21,'Measure Inputs'!$A$2:$S$65,10,FALSE)</f>
        <v>Standard Dishwasher</v>
      </c>
      <c r="Q21" s="27" t="str">
        <f>VLOOKUP($A21,'Measure Inputs'!$A$2:$S$65,11,FALSE)</f>
        <v>per unit</v>
      </c>
      <c r="R21" s="27" t="str">
        <f>VLOOKUP($A21,'Measure Inputs'!$A$2:$S$65,12,FALSE)</f>
        <v>Time of Sale</v>
      </c>
      <c r="S21" s="27">
        <f>VLOOKUP($A21,'Measure Inputs'!$A$2:$S$65,13,FALSE)</f>
        <v>11</v>
      </c>
      <c r="T21" s="27">
        <f>VLOOKUP($A21,'Measure Inputs'!$A$2:$S$65,14,FALSE)</f>
        <v>40.800000000000004</v>
      </c>
      <c r="U21" s="27">
        <f>VLOOKUP($A21,'Measure Inputs'!$A$2:$S$65,15,FALSE)</f>
        <v>0</v>
      </c>
      <c r="V21" s="27">
        <f>VLOOKUP($A21,'Measure Inputs'!$A$2:$S$65,16,FALSE)</f>
        <v>36</v>
      </c>
      <c r="W21" s="27">
        <f>VLOOKUP($A21,'Measure Inputs'!$A$2:$S$65,17,FALSE)</f>
        <v>0</v>
      </c>
      <c r="X21" s="27" t="str">
        <f>VLOOKUP($A21,'Measure Inputs'!$A$2:$S$65,18,FALSE)</f>
        <v>No</v>
      </c>
      <c r="Y21" s="32">
        <f>VLOOKUP($A21,'Measure Inputs'!$A$2:$S$65,19,FALSE)</f>
        <v>1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</row>
    <row r="22" spans="1:34" x14ac:dyDescent="0.3">
      <c r="A22" s="27">
        <v>7</v>
      </c>
      <c r="B22" s="27" t="s">
        <v>46</v>
      </c>
      <c r="C22" s="27" t="s">
        <v>25</v>
      </c>
      <c r="D22" s="27" t="s">
        <v>36</v>
      </c>
      <c r="E22" s="27" t="s">
        <v>209</v>
      </c>
      <c r="F22" s="27" t="s">
        <v>23</v>
      </c>
      <c r="G22" s="27" t="s">
        <v>24</v>
      </c>
      <c r="H22" s="27">
        <v>11</v>
      </c>
      <c r="I22" s="27">
        <v>7.6189618161048047</v>
      </c>
      <c r="J22" s="27" t="str">
        <f>VLOOKUP($A22,'Measure Inputs'!$A$2:$S$65,2,FALSE)</f>
        <v>Existing</v>
      </c>
      <c r="K22" s="27" t="str">
        <f>VLOOKUP($A22,'Measure Inputs'!$A$2:$S$65,3,FALSE)</f>
        <v>Energy Affordability</v>
      </c>
      <c r="L22" s="27" t="str">
        <f>VLOOKUP($A22,'Measure Inputs'!$A$2:$S$65,4,FALSE)</f>
        <v>Appliance</v>
      </c>
      <c r="M22" s="27" t="str">
        <f>VLOOKUP($A22,'Measure Inputs'!$A$2:$S$65,5,FALSE)</f>
        <v>Residential</v>
      </c>
      <c r="N22" s="27" t="str">
        <f>VLOOKUP($A22,'Measure Inputs'!$A$2:$S$65,7,FALSE)</f>
        <v>Appliances</v>
      </c>
      <c r="O22" s="27" t="str">
        <f>VLOOKUP($A22,'Measure Inputs'!$A$2:$S$65,9,FALSE)</f>
        <v>ENERGY STAR Dishwasher</v>
      </c>
      <c r="P22" s="27" t="str">
        <f>VLOOKUP($A22,'Measure Inputs'!$A$2:$S$65,10,FALSE)</f>
        <v>Standard Dishwasher</v>
      </c>
      <c r="Q22" s="27" t="str">
        <f>VLOOKUP($A22,'Measure Inputs'!$A$2:$S$65,11,FALSE)</f>
        <v>per unit</v>
      </c>
      <c r="R22" s="27" t="str">
        <f>VLOOKUP($A22,'Measure Inputs'!$A$2:$S$65,12,FALSE)</f>
        <v>Time of Sale</v>
      </c>
      <c r="S22" s="27">
        <f>VLOOKUP($A22,'Measure Inputs'!$A$2:$S$65,13,FALSE)</f>
        <v>11</v>
      </c>
      <c r="T22" s="27">
        <f>VLOOKUP($A22,'Measure Inputs'!$A$2:$S$65,14,FALSE)</f>
        <v>40.800000000000004</v>
      </c>
      <c r="U22" s="27">
        <f>VLOOKUP($A22,'Measure Inputs'!$A$2:$S$65,15,FALSE)</f>
        <v>0</v>
      </c>
      <c r="V22" s="27">
        <f>VLOOKUP($A22,'Measure Inputs'!$A$2:$S$65,16,FALSE)</f>
        <v>36</v>
      </c>
      <c r="W22" s="27">
        <f>VLOOKUP($A22,'Measure Inputs'!$A$2:$S$65,17,FALSE)</f>
        <v>0</v>
      </c>
      <c r="X22" s="27" t="str">
        <f>VLOOKUP($A22,'Measure Inputs'!$A$2:$S$65,18,FALSE)</f>
        <v>No</v>
      </c>
      <c r="Y22" s="32">
        <f>VLOOKUP($A22,'Measure Inputs'!$A$2:$S$65,19,FALSE)</f>
        <v>1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</row>
    <row r="23" spans="1:34" x14ac:dyDescent="0.3">
      <c r="A23" s="27">
        <v>8</v>
      </c>
      <c r="B23" s="27" t="s">
        <v>50</v>
      </c>
      <c r="C23" s="27" t="s">
        <v>25</v>
      </c>
      <c r="D23" s="27" t="s">
        <v>26</v>
      </c>
      <c r="E23" s="27" t="s">
        <v>209</v>
      </c>
      <c r="F23" s="27" t="s">
        <v>23</v>
      </c>
      <c r="G23" s="27" t="s">
        <v>48</v>
      </c>
      <c r="H23" s="27">
        <v>12</v>
      </c>
      <c r="I23" s="27">
        <v>135.26288877735121</v>
      </c>
      <c r="J23" s="27" t="str">
        <f>VLOOKUP($A23,'Measure Inputs'!$A$2:$S$65,2,FALSE)</f>
        <v>Existing</v>
      </c>
      <c r="K23" s="27" t="str">
        <f>VLOOKUP($A23,'Measure Inputs'!$A$2:$S$65,3,FALSE)</f>
        <v>Energy Affordability</v>
      </c>
      <c r="L23" s="27" t="str">
        <f>VLOOKUP($A23,'Measure Inputs'!$A$2:$S$65,4,FALSE)</f>
        <v>Weatherization</v>
      </c>
      <c r="M23" s="27" t="str">
        <f>VLOOKUP($A23,'Measure Inputs'!$A$2:$S$65,5,FALSE)</f>
        <v>Residential</v>
      </c>
      <c r="N23" s="27" t="str">
        <f>VLOOKUP($A23,'Measure Inputs'!$A$2:$S$65,7,FALSE)</f>
        <v>Water Heating</v>
      </c>
      <c r="O23" s="27" t="str">
        <f>VLOOKUP($A23,'Measure Inputs'!$A$2:$S$65,9,FALSE)</f>
        <v>Electric hot water tank pipe with insulation- R-3.5</v>
      </c>
      <c r="P23" s="27" t="str">
        <f>VLOOKUP($A23,'Measure Inputs'!$A$2:$S$65,10,FALSE)</f>
        <v>Electric hot water tank pipe without insulation</v>
      </c>
      <c r="Q23" s="27" t="str">
        <f>VLOOKUP($A23,'Measure Inputs'!$A$2:$S$65,11,FALSE)</f>
        <v>per unit</v>
      </c>
      <c r="R23" s="27" t="str">
        <f>VLOOKUP($A23,'Measure Inputs'!$A$2:$S$65,12,FALSE)</f>
        <v>Retrofit</v>
      </c>
      <c r="S23" s="27">
        <f>VLOOKUP($A23,'Measure Inputs'!$A$2:$S$65,13,FALSE)</f>
        <v>12</v>
      </c>
      <c r="T23" s="27">
        <f>VLOOKUP($A23,'Measure Inputs'!$A$2:$S$65,14,FALSE)</f>
        <v>714</v>
      </c>
      <c r="U23" s="27">
        <f>VLOOKUP($A23,'Measure Inputs'!$A$2:$S$65,15,FALSE)</f>
        <v>0</v>
      </c>
      <c r="V23" s="27">
        <f>VLOOKUP($A23,'Measure Inputs'!$A$2:$S$65,16,FALSE)</f>
        <v>700</v>
      </c>
      <c r="W23" s="27">
        <f>VLOOKUP($A23,'Measure Inputs'!$A$2:$S$65,17,FALSE)</f>
        <v>0</v>
      </c>
      <c r="X23" s="27" t="str">
        <f>VLOOKUP($A23,'Measure Inputs'!$A$2:$S$65,18,FALSE)</f>
        <v>No</v>
      </c>
      <c r="Y23" s="32">
        <f>VLOOKUP($A23,'Measure Inputs'!$A$2:$S$65,19,FALSE)</f>
        <v>1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</row>
    <row r="24" spans="1:34" x14ac:dyDescent="0.3">
      <c r="A24" s="27">
        <v>8</v>
      </c>
      <c r="B24" s="27" t="s">
        <v>50</v>
      </c>
      <c r="C24" s="27" t="s">
        <v>25</v>
      </c>
      <c r="D24" s="27" t="s">
        <v>33</v>
      </c>
      <c r="E24" s="27" t="s">
        <v>209</v>
      </c>
      <c r="F24" s="27" t="s">
        <v>23</v>
      </c>
      <c r="G24" s="27" t="s">
        <v>48</v>
      </c>
      <c r="H24" s="27">
        <v>12</v>
      </c>
      <c r="I24" s="27">
        <v>62.771169170938663</v>
      </c>
      <c r="J24" s="27" t="str">
        <f>VLOOKUP($A24,'Measure Inputs'!$A$2:$S$65,2,FALSE)</f>
        <v>Existing</v>
      </c>
      <c r="K24" s="27" t="str">
        <f>VLOOKUP($A24,'Measure Inputs'!$A$2:$S$65,3,FALSE)</f>
        <v>Energy Affordability</v>
      </c>
      <c r="L24" s="27" t="str">
        <f>VLOOKUP($A24,'Measure Inputs'!$A$2:$S$65,4,FALSE)</f>
        <v>Weatherization</v>
      </c>
      <c r="M24" s="27" t="str">
        <f>VLOOKUP($A24,'Measure Inputs'!$A$2:$S$65,5,FALSE)</f>
        <v>Residential</v>
      </c>
      <c r="N24" s="27" t="str">
        <f>VLOOKUP($A24,'Measure Inputs'!$A$2:$S$65,7,FALSE)</f>
        <v>Water Heating</v>
      </c>
      <c r="O24" s="27" t="str">
        <f>VLOOKUP($A24,'Measure Inputs'!$A$2:$S$65,9,FALSE)</f>
        <v>Electric hot water tank pipe with insulation- R-3.5</v>
      </c>
      <c r="P24" s="27" t="str">
        <f>VLOOKUP($A24,'Measure Inputs'!$A$2:$S$65,10,FALSE)</f>
        <v>Electric hot water tank pipe without insulation</v>
      </c>
      <c r="Q24" s="27" t="str">
        <f>VLOOKUP($A24,'Measure Inputs'!$A$2:$S$65,11,FALSE)</f>
        <v>per unit</v>
      </c>
      <c r="R24" s="27" t="str">
        <f>VLOOKUP($A24,'Measure Inputs'!$A$2:$S$65,12,FALSE)</f>
        <v>Retrofit</v>
      </c>
      <c r="S24" s="27">
        <f>VLOOKUP($A24,'Measure Inputs'!$A$2:$S$65,13,FALSE)</f>
        <v>12</v>
      </c>
      <c r="T24" s="27">
        <f>VLOOKUP($A24,'Measure Inputs'!$A$2:$S$65,14,FALSE)</f>
        <v>714</v>
      </c>
      <c r="U24" s="27">
        <f>VLOOKUP($A24,'Measure Inputs'!$A$2:$S$65,15,FALSE)</f>
        <v>0</v>
      </c>
      <c r="V24" s="27">
        <f>VLOOKUP($A24,'Measure Inputs'!$A$2:$S$65,16,FALSE)</f>
        <v>700</v>
      </c>
      <c r="W24" s="27">
        <f>VLOOKUP($A24,'Measure Inputs'!$A$2:$S$65,17,FALSE)</f>
        <v>0</v>
      </c>
      <c r="X24" s="27" t="str">
        <f>VLOOKUP($A24,'Measure Inputs'!$A$2:$S$65,18,FALSE)</f>
        <v>No</v>
      </c>
      <c r="Y24" s="32">
        <f>VLOOKUP($A24,'Measure Inputs'!$A$2:$S$65,19,FALSE)</f>
        <v>1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</row>
    <row r="25" spans="1:34" x14ac:dyDescent="0.3">
      <c r="A25" s="27">
        <v>8</v>
      </c>
      <c r="B25" s="27" t="s">
        <v>50</v>
      </c>
      <c r="C25" s="27" t="s">
        <v>25</v>
      </c>
      <c r="D25" s="27" t="s">
        <v>36</v>
      </c>
      <c r="E25" s="27" t="s">
        <v>209</v>
      </c>
      <c r="F25" s="27" t="s">
        <v>23</v>
      </c>
      <c r="G25" s="27" t="s">
        <v>48</v>
      </c>
      <c r="H25" s="27">
        <v>12</v>
      </c>
      <c r="I25" s="27">
        <v>78.736409355851137</v>
      </c>
      <c r="J25" s="27" t="str">
        <f>VLOOKUP($A25,'Measure Inputs'!$A$2:$S$65,2,FALSE)</f>
        <v>Existing</v>
      </c>
      <c r="K25" s="27" t="str">
        <f>VLOOKUP($A25,'Measure Inputs'!$A$2:$S$65,3,FALSE)</f>
        <v>Energy Affordability</v>
      </c>
      <c r="L25" s="27" t="str">
        <f>VLOOKUP($A25,'Measure Inputs'!$A$2:$S$65,4,FALSE)</f>
        <v>Weatherization</v>
      </c>
      <c r="M25" s="27" t="str">
        <f>VLOOKUP($A25,'Measure Inputs'!$A$2:$S$65,5,FALSE)</f>
        <v>Residential</v>
      </c>
      <c r="N25" s="27" t="str">
        <f>VLOOKUP($A25,'Measure Inputs'!$A$2:$S$65,7,FALSE)</f>
        <v>Water Heating</v>
      </c>
      <c r="O25" s="27" t="str">
        <f>VLOOKUP($A25,'Measure Inputs'!$A$2:$S$65,9,FALSE)</f>
        <v>Electric hot water tank pipe with insulation- R-3.5</v>
      </c>
      <c r="P25" s="27" t="str">
        <f>VLOOKUP($A25,'Measure Inputs'!$A$2:$S$65,10,FALSE)</f>
        <v>Electric hot water tank pipe without insulation</v>
      </c>
      <c r="Q25" s="27" t="str">
        <f>VLOOKUP($A25,'Measure Inputs'!$A$2:$S$65,11,FALSE)</f>
        <v>per unit</v>
      </c>
      <c r="R25" s="27" t="str">
        <f>VLOOKUP($A25,'Measure Inputs'!$A$2:$S$65,12,FALSE)</f>
        <v>Retrofit</v>
      </c>
      <c r="S25" s="27">
        <f>VLOOKUP($A25,'Measure Inputs'!$A$2:$S$65,13,FALSE)</f>
        <v>12</v>
      </c>
      <c r="T25" s="27">
        <f>VLOOKUP($A25,'Measure Inputs'!$A$2:$S$65,14,FALSE)</f>
        <v>714</v>
      </c>
      <c r="U25" s="27">
        <f>VLOOKUP($A25,'Measure Inputs'!$A$2:$S$65,15,FALSE)</f>
        <v>0</v>
      </c>
      <c r="V25" s="27">
        <f>VLOOKUP($A25,'Measure Inputs'!$A$2:$S$65,16,FALSE)</f>
        <v>700</v>
      </c>
      <c r="W25" s="27">
        <f>VLOOKUP($A25,'Measure Inputs'!$A$2:$S$65,17,FALSE)</f>
        <v>0</v>
      </c>
      <c r="X25" s="27" t="str">
        <f>VLOOKUP($A25,'Measure Inputs'!$A$2:$S$65,18,FALSE)</f>
        <v>No</v>
      </c>
      <c r="Y25" s="32">
        <f>VLOOKUP($A25,'Measure Inputs'!$A$2:$S$65,19,FALSE)</f>
        <v>1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</row>
    <row r="26" spans="1:34" x14ac:dyDescent="0.3">
      <c r="A26" s="27">
        <v>9</v>
      </c>
      <c r="B26" s="27" t="s">
        <v>54</v>
      </c>
      <c r="C26" s="27" t="s">
        <v>25</v>
      </c>
      <c r="D26" s="27" t="s">
        <v>26</v>
      </c>
      <c r="E26" s="27" t="s">
        <v>209</v>
      </c>
      <c r="F26" s="27" t="s">
        <v>23</v>
      </c>
      <c r="G26" s="27" t="s">
        <v>53</v>
      </c>
      <c r="H26" s="27">
        <v>7</v>
      </c>
      <c r="I26" s="27">
        <v>23.45444882707713</v>
      </c>
      <c r="J26" s="27" t="str">
        <f>VLOOKUP($A26,'Measure Inputs'!$A$2:$S$65,2,FALSE)</f>
        <v>Existing</v>
      </c>
      <c r="K26" s="27" t="str">
        <f>VLOOKUP($A26,'Measure Inputs'!$A$2:$S$65,3,FALSE)</f>
        <v>Energy Affordability</v>
      </c>
      <c r="L26" s="27" t="str">
        <f>VLOOKUP($A26,'Measure Inputs'!$A$2:$S$65,4,FALSE)</f>
        <v>DHW</v>
      </c>
      <c r="M26" s="27" t="str">
        <f>VLOOKUP($A26,'Measure Inputs'!$A$2:$S$65,5,FALSE)</f>
        <v>Residential</v>
      </c>
      <c r="N26" s="27" t="str">
        <f>VLOOKUP($A26,'Measure Inputs'!$A$2:$S$65,7,FALSE)</f>
        <v>Water Heating</v>
      </c>
      <c r="O26" s="27" t="str">
        <f>VLOOKUP($A26,'Measure Inputs'!$A$2:$S$65,9,FALSE)</f>
        <v>R-6 blanket insulation to electric water heater</v>
      </c>
      <c r="P26" s="27" t="str">
        <f>VLOOKUP($A26,'Measure Inputs'!$A$2:$S$65,10,FALSE)</f>
        <v xml:space="preserve">Uninsulated electric water heater </v>
      </c>
      <c r="Q26" s="27" t="str">
        <f>VLOOKUP($A26,'Measure Inputs'!$A$2:$S$65,11,FALSE)</f>
        <v>per water heater</v>
      </c>
      <c r="R26" s="27" t="str">
        <f>VLOOKUP($A26,'Measure Inputs'!$A$2:$S$65,12,FALSE)</f>
        <v>Retrofit</v>
      </c>
      <c r="S26" s="27">
        <f>VLOOKUP($A26,'Measure Inputs'!$A$2:$S$65,13,FALSE)</f>
        <v>7</v>
      </c>
      <c r="T26" s="27">
        <f>VLOOKUP($A26,'Measure Inputs'!$A$2:$S$65,14,FALSE)</f>
        <v>138</v>
      </c>
      <c r="U26" s="27">
        <f>VLOOKUP($A26,'Measure Inputs'!$A$2:$S$65,15,FALSE)</f>
        <v>0</v>
      </c>
      <c r="V26" s="27">
        <f>VLOOKUP($A26,'Measure Inputs'!$A$2:$S$65,16,FALSE)</f>
        <v>69</v>
      </c>
      <c r="W26" s="27">
        <f>VLOOKUP($A26,'Measure Inputs'!$A$2:$S$65,17,FALSE)</f>
        <v>0</v>
      </c>
      <c r="X26" s="27" t="str">
        <f>VLOOKUP($A26,'Measure Inputs'!$A$2:$S$65,18,FALSE)</f>
        <v>No</v>
      </c>
      <c r="Y26" s="32">
        <f>VLOOKUP($A26,'Measure Inputs'!$A$2:$S$65,19,FALSE)</f>
        <v>1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</row>
    <row r="27" spans="1:34" x14ac:dyDescent="0.3">
      <c r="A27" s="27">
        <v>9</v>
      </c>
      <c r="B27" s="27" t="s">
        <v>54</v>
      </c>
      <c r="C27" s="27" t="s">
        <v>25</v>
      </c>
      <c r="D27" s="27" t="s">
        <v>33</v>
      </c>
      <c r="E27" s="27" t="s">
        <v>209</v>
      </c>
      <c r="F27" s="27" t="s">
        <v>23</v>
      </c>
      <c r="G27" s="27" t="s">
        <v>53</v>
      </c>
      <c r="H27" s="27">
        <v>7</v>
      </c>
      <c r="I27" s="27">
        <v>50.899741758031858</v>
      </c>
      <c r="J27" s="27" t="str">
        <f>VLOOKUP($A27,'Measure Inputs'!$A$2:$S$65,2,FALSE)</f>
        <v>Existing</v>
      </c>
      <c r="K27" s="27" t="str">
        <f>VLOOKUP($A27,'Measure Inputs'!$A$2:$S$65,3,FALSE)</f>
        <v>Energy Affordability</v>
      </c>
      <c r="L27" s="27" t="str">
        <f>VLOOKUP($A27,'Measure Inputs'!$A$2:$S$65,4,FALSE)</f>
        <v>DHW</v>
      </c>
      <c r="M27" s="27" t="str">
        <f>VLOOKUP($A27,'Measure Inputs'!$A$2:$S$65,5,FALSE)</f>
        <v>Residential</v>
      </c>
      <c r="N27" s="27" t="str">
        <f>VLOOKUP($A27,'Measure Inputs'!$A$2:$S$65,7,FALSE)</f>
        <v>Water Heating</v>
      </c>
      <c r="O27" s="27" t="str">
        <f>VLOOKUP($A27,'Measure Inputs'!$A$2:$S$65,9,FALSE)</f>
        <v>R-6 blanket insulation to electric water heater</v>
      </c>
      <c r="P27" s="27" t="str">
        <f>VLOOKUP($A27,'Measure Inputs'!$A$2:$S$65,10,FALSE)</f>
        <v xml:space="preserve">Uninsulated electric water heater </v>
      </c>
      <c r="Q27" s="27" t="str">
        <f>VLOOKUP($A27,'Measure Inputs'!$A$2:$S$65,11,FALSE)</f>
        <v>per water heater</v>
      </c>
      <c r="R27" s="27" t="str">
        <f>VLOOKUP($A27,'Measure Inputs'!$A$2:$S$65,12,FALSE)</f>
        <v>Retrofit</v>
      </c>
      <c r="S27" s="27">
        <f>VLOOKUP($A27,'Measure Inputs'!$A$2:$S$65,13,FALSE)</f>
        <v>7</v>
      </c>
      <c r="T27" s="27">
        <f>VLOOKUP($A27,'Measure Inputs'!$A$2:$S$65,14,FALSE)</f>
        <v>138</v>
      </c>
      <c r="U27" s="27">
        <f>VLOOKUP($A27,'Measure Inputs'!$A$2:$S$65,15,FALSE)</f>
        <v>0</v>
      </c>
      <c r="V27" s="27">
        <f>VLOOKUP($A27,'Measure Inputs'!$A$2:$S$65,16,FALSE)</f>
        <v>69</v>
      </c>
      <c r="W27" s="27">
        <f>VLOOKUP($A27,'Measure Inputs'!$A$2:$S$65,17,FALSE)</f>
        <v>0</v>
      </c>
      <c r="X27" s="27" t="str">
        <f>VLOOKUP($A27,'Measure Inputs'!$A$2:$S$65,18,FALSE)</f>
        <v>No</v>
      </c>
      <c r="Y27" s="32">
        <f>VLOOKUP($A27,'Measure Inputs'!$A$2:$S$65,19,FALSE)</f>
        <v>1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</row>
    <row r="28" spans="1:34" x14ac:dyDescent="0.3">
      <c r="A28" s="27">
        <v>9</v>
      </c>
      <c r="B28" s="27" t="s">
        <v>54</v>
      </c>
      <c r="C28" s="27" t="s">
        <v>25</v>
      </c>
      <c r="D28" s="27" t="s">
        <v>36</v>
      </c>
      <c r="E28" s="27" t="s">
        <v>209</v>
      </c>
      <c r="F28" s="27" t="s">
        <v>23</v>
      </c>
      <c r="G28" s="27" t="s">
        <v>53</v>
      </c>
      <c r="H28" s="27">
        <v>7</v>
      </c>
      <c r="I28" s="27">
        <v>58.177985157325629</v>
      </c>
      <c r="J28" s="27" t="str">
        <f>VLOOKUP($A28,'Measure Inputs'!$A$2:$S$65,2,FALSE)</f>
        <v>Existing</v>
      </c>
      <c r="K28" s="27" t="str">
        <f>VLOOKUP($A28,'Measure Inputs'!$A$2:$S$65,3,FALSE)</f>
        <v>Energy Affordability</v>
      </c>
      <c r="L28" s="27" t="str">
        <f>VLOOKUP($A28,'Measure Inputs'!$A$2:$S$65,4,FALSE)</f>
        <v>DHW</v>
      </c>
      <c r="M28" s="27" t="str">
        <f>VLOOKUP($A28,'Measure Inputs'!$A$2:$S$65,5,FALSE)</f>
        <v>Residential</v>
      </c>
      <c r="N28" s="27" t="str">
        <f>VLOOKUP($A28,'Measure Inputs'!$A$2:$S$65,7,FALSE)</f>
        <v>Water Heating</v>
      </c>
      <c r="O28" s="27" t="str">
        <f>VLOOKUP($A28,'Measure Inputs'!$A$2:$S$65,9,FALSE)</f>
        <v>R-6 blanket insulation to electric water heater</v>
      </c>
      <c r="P28" s="27" t="str">
        <f>VLOOKUP($A28,'Measure Inputs'!$A$2:$S$65,10,FALSE)</f>
        <v xml:space="preserve">Uninsulated electric water heater </v>
      </c>
      <c r="Q28" s="27" t="str">
        <f>VLOOKUP($A28,'Measure Inputs'!$A$2:$S$65,11,FALSE)</f>
        <v>per water heater</v>
      </c>
      <c r="R28" s="27" t="str">
        <f>VLOOKUP($A28,'Measure Inputs'!$A$2:$S$65,12,FALSE)</f>
        <v>Retrofit</v>
      </c>
      <c r="S28" s="27">
        <f>VLOOKUP($A28,'Measure Inputs'!$A$2:$S$65,13,FALSE)</f>
        <v>7</v>
      </c>
      <c r="T28" s="27">
        <f>VLOOKUP($A28,'Measure Inputs'!$A$2:$S$65,14,FALSE)</f>
        <v>138</v>
      </c>
      <c r="U28" s="27">
        <f>VLOOKUP($A28,'Measure Inputs'!$A$2:$S$65,15,FALSE)</f>
        <v>0</v>
      </c>
      <c r="V28" s="27">
        <f>VLOOKUP($A28,'Measure Inputs'!$A$2:$S$65,16,FALSE)</f>
        <v>69</v>
      </c>
      <c r="W28" s="27">
        <f>VLOOKUP($A28,'Measure Inputs'!$A$2:$S$65,17,FALSE)</f>
        <v>0</v>
      </c>
      <c r="X28" s="27" t="str">
        <f>VLOOKUP($A28,'Measure Inputs'!$A$2:$S$65,18,FALSE)</f>
        <v>No</v>
      </c>
      <c r="Y28" s="32">
        <f>VLOOKUP($A28,'Measure Inputs'!$A$2:$S$65,19,FALSE)</f>
        <v>1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</row>
    <row r="29" spans="1:34" x14ac:dyDescent="0.3">
      <c r="A29" s="27">
        <v>10</v>
      </c>
      <c r="B29" s="27" t="s">
        <v>58</v>
      </c>
      <c r="C29" s="27" t="s">
        <v>25</v>
      </c>
      <c r="D29" s="27" t="s">
        <v>26</v>
      </c>
      <c r="E29" s="27" t="s">
        <v>209</v>
      </c>
      <c r="F29" s="27" t="s">
        <v>23</v>
      </c>
      <c r="G29" s="27" t="s">
        <v>48</v>
      </c>
      <c r="H29" s="27">
        <v>30</v>
      </c>
      <c r="I29" s="27">
        <v>274.83178030673821</v>
      </c>
      <c r="J29" s="27" t="str">
        <f>VLOOKUP($A29,'Measure Inputs'!$A$2:$S$65,2,FALSE)</f>
        <v>Existing</v>
      </c>
      <c r="K29" s="27" t="str">
        <f>VLOOKUP($A29,'Measure Inputs'!$A$2:$S$65,3,FALSE)</f>
        <v>Energy Affordability</v>
      </c>
      <c r="L29" s="27" t="str">
        <f>VLOOKUP($A29,'Measure Inputs'!$A$2:$S$65,4,FALSE)</f>
        <v>Weatherization</v>
      </c>
      <c r="M29" s="27" t="str">
        <f>VLOOKUP($A29,'Measure Inputs'!$A$2:$S$65,5,FALSE)</f>
        <v>Residential</v>
      </c>
      <c r="N29" s="27" t="str">
        <f>VLOOKUP($A29,'Measure Inputs'!$A$2:$S$65,7,FALSE)</f>
        <v>Water Heating</v>
      </c>
      <c r="O29" s="27" t="str">
        <f>VLOOKUP($A29,'Measure Inputs'!$A$2:$S$65,9,FALSE)</f>
        <v>Drain Water Heat Recovery Device/Ventilator</v>
      </c>
      <c r="P29" s="27" t="str">
        <f>VLOOKUP($A29,'Measure Inputs'!$A$2:$S$65,10,FALSE)</f>
        <v>No heat recovery device/ventilator</v>
      </c>
      <c r="Q29" s="27" t="str">
        <f>VLOOKUP($A29,'Measure Inputs'!$A$2:$S$65,11,FALSE)</f>
        <v>per unit</v>
      </c>
      <c r="R29" s="27" t="str">
        <f>VLOOKUP($A29,'Measure Inputs'!$A$2:$S$65,12,FALSE)</f>
        <v>Retrofit</v>
      </c>
      <c r="S29" s="27">
        <f>VLOOKUP($A29,'Measure Inputs'!$A$2:$S$65,13,FALSE)</f>
        <v>30</v>
      </c>
      <c r="T29" s="27">
        <f>VLOOKUP($A29,'Measure Inputs'!$A$2:$S$65,14,FALSE)</f>
        <v>1011.84</v>
      </c>
      <c r="U29" s="27">
        <f>VLOOKUP($A29,'Measure Inputs'!$A$2:$S$65,15,FALSE)</f>
        <v>0</v>
      </c>
      <c r="V29" s="27">
        <f>VLOOKUP($A29,'Measure Inputs'!$A$2:$S$65,16,FALSE)</f>
        <v>150</v>
      </c>
      <c r="W29" s="27">
        <f>VLOOKUP($A29,'Measure Inputs'!$A$2:$S$65,17,FALSE)</f>
        <v>0</v>
      </c>
      <c r="X29" s="27" t="str">
        <f>VLOOKUP($A29,'Measure Inputs'!$A$2:$S$65,18,FALSE)</f>
        <v>No</v>
      </c>
      <c r="Y29" s="32">
        <f>VLOOKUP($A29,'Measure Inputs'!$A$2:$S$65,19,FALSE)</f>
        <v>1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</row>
    <row r="30" spans="1:34" x14ac:dyDescent="0.3">
      <c r="A30" s="27">
        <v>10</v>
      </c>
      <c r="B30" s="27" t="s">
        <v>58</v>
      </c>
      <c r="C30" s="27" t="s">
        <v>25</v>
      </c>
      <c r="D30" s="27" t="s">
        <v>33</v>
      </c>
      <c r="E30" s="27" t="s">
        <v>209</v>
      </c>
      <c r="F30" s="27" t="s">
        <v>23</v>
      </c>
      <c r="G30" s="27" t="s">
        <v>48</v>
      </c>
      <c r="H30" s="27">
        <v>30</v>
      </c>
      <c r="I30" s="27">
        <v>323.16160789960912</v>
      </c>
      <c r="J30" s="27" t="str">
        <f>VLOOKUP($A30,'Measure Inputs'!$A$2:$S$65,2,FALSE)</f>
        <v>Existing</v>
      </c>
      <c r="K30" s="27" t="str">
        <f>VLOOKUP($A30,'Measure Inputs'!$A$2:$S$65,3,FALSE)</f>
        <v>Energy Affordability</v>
      </c>
      <c r="L30" s="27" t="str">
        <f>VLOOKUP($A30,'Measure Inputs'!$A$2:$S$65,4,FALSE)</f>
        <v>Weatherization</v>
      </c>
      <c r="M30" s="27" t="str">
        <f>VLOOKUP($A30,'Measure Inputs'!$A$2:$S$65,5,FALSE)</f>
        <v>Residential</v>
      </c>
      <c r="N30" s="27" t="str">
        <f>VLOOKUP($A30,'Measure Inputs'!$A$2:$S$65,7,FALSE)</f>
        <v>Water Heating</v>
      </c>
      <c r="O30" s="27" t="str">
        <f>VLOOKUP($A30,'Measure Inputs'!$A$2:$S$65,9,FALSE)</f>
        <v>Drain Water Heat Recovery Device/Ventilator</v>
      </c>
      <c r="P30" s="27" t="str">
        <f>VLOOKUP($A30,'Measure Inputs'!$A$2:$S$65,10,FALSE)</f>
        <v>No heat recovery device/ventilator</v>
      </c>
      <c r="Q30" s="27" t="str">
        <f>VLOOKUP($A30,'Measure Inputs'!$A$2:$S$65,11,FALSE)</f>
        <v>per unit</v>
      </c>
      <c r="R30" s="27" t="str">
        <f>VLOOKUP($A30,'Measure Inputs'!$A$2:$S$65,12,FALSE)</f>
        <v>Retrofit</v>
      </c>
      <c r="S30" s="27">
        <f>VLOOKUP($A30,'Measure Inputs'!$A$2:$S$65,13,FALSE)</f>
        <v>30</v>
      </c>
      <c r="T30" s="27">
        <f>VLOOKUP($A30,'Measure Inputs'!$A$2:$S$65,14,FALSE)</f>
        <v>1011.84</v>
      </c>
      <c r="U30" s="27">
        <f>VLOOKUP($A30,'Measure Inputs'!$A$2:$S$65,15,FALSE)</f>
        <v>0</v>
      </c>
      <c r="V30" s="27">
        <f>VLOOKUP($A30,'Measure Inputs'!$A$2:$S$65,16,FALSE)</f>
        <v>150</v>
      </c>
      <c r="W30" s="27">
        <f>VLOOKUP($A30,'Measure Inputs'!$A$2:$S$65,17,FALSE)</f>
        <v>0</v>
      </c>
      <c r="X30" s="27" t="str">
        <f>VLOOKUP($A30,'Measure Inputs'!$A$2:$S$65,18,FALSE)</f>
        <v>No</v>
      </c>
      <c r="Y30" s="32">
        <f>VLOOKUP($A30,'Measure Inputs'!$A$2:$S$65,19,FALSE)</f>
        <v>1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</row>
    <row r="31" spans="1:34" x14ac:dyDescent="0.3">
      <c r="A31" s="27">
        <v>10</v>
      </c>
      <c r="B31" s="27" t="s">
        <v>58</v>
      </c>
      <c r="C31" s="27" t="s">
        <v>25</v>
      </c>
      <c r="D31" s="27" t="s">
        <v>36</v>
      </c>
      <c r="E31" s="27" t="s">
        <v>209</v>
      </c>
      <c r="F31" s="27" t="s">
        <v>23</v>
      </c>
      <c r="G31" s="27" t="s">
        <v>48</v>
      </c>
      <c r="H31" s="27">
        <v>30</v>
      </c>
      <c r="I31" s="27">
        <v>503.90379321460227</v>
      </c>
      <c r="J31" s="27" t="str">
        <f>VLOOKUP($A31,'Measure Inputs'!$A$2:$S$65,2,FALSE)</f>
        <v>Existing</v>
      </c>
      <c r="K31" s="27" t="str">
        <f>VLOOKUP($A31,'Measure Inputs'!$A$2:$S$65,3,FALSE)</f>
        <v>Energy Affordability</v>
      </c>
      <c r="L31" s="27" t="str">
        <f>VLOOKUP($A31,'Measure Inputs'!$A$2:$S$65,4,FALSE)</f>
        <v>Weatherization</v>
      </c>
      <c r="M31" s="27" t="str">
        <f>VLOOKUP($A31,'Measure Inputs'!$A$2:$S$65,5,FALSE)</f>
        <v>Residential</v>
      </c>
      <c r="N31" s="27" t="str">
        <f>VLOOKUP($A31,'Measure Inputs'!$A$2:$S$65,7,FALSE)</f>
        <v>Water Heating</v>
      </c>
      <c r="O31" s="27" t="str">
        <f>VLOOKUP($A31,'Measure Inputs'!$A$2:$S$65,9,FALSE)</f>
        <v>Drain Water Heat Recovery Device/Ventilator</v>
      </c>
      <c r="P31" s="27" t="str">
        <f>VLOOKUP($A31,'Measure Inputs'!$A$2:$S$65,10,FALSE)</f>
        <v>No heat recovery device/ventilator</v>
      </c>
      <c r="Q31" s="27" t="str">
        <f>VLOOKUP($A31,'Measure Inputs'!$A$2:$S$65,11,FALSE)</f>
        <v>per unit</v>
      </c>
      <c r="R31" s="27" t="str">
        <f>VLOOKUP($A31,'Measure Inputs'!$A$2:$S$65,12,FALSE)</f>
        <v>Retrofit</v>
      </c>
      <c r="S31" s="27">
        <f>VLOOKUP($A31,'Measure Inputs'!$A$2:$S$65,13,FALSE)</f>
        <v>30</v>
      </c>
      <c r="T31" s="27">
        <f>VLOOKUP($A31,'Measure Inputs'!$A$2:$S$65,14,FALSE)</f>
        <v>1011.84</v>
      </c>
      <c r="U31" s="27">
        <f>VLOOKUP($A31,'Measure Inputs'!$A$2:$S$65,15,FALSE)</f>
        <v>0</v>
      </c>
      <c r="V31" s="27">
        <f>VLOOKUP($A31,'Measure Inputs'!$A$2:$S$65,16,FALSE)</f>
        <v>150</v>
      </c>
      <c r="W31" s="27">
        <f>VLOOKUP($A31,'Measure Inputs'!$A$2:$S$65,17,FALSE)</f>
        <v>0</v>
      </c>
      <c r="X31" s="27" t="str">
        <f>VLOOKUP($A31,'Measure Inputs'!$A$2:$S$65,18,FALSE)</f>
        <v>No</v>
      </c>
      <c r="Y31" s="32">
        <f>VLOOKUP($A31,'Measure Inputs'!$A$2:$S$65,19,FALSE)</f>
        <v>1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</row>
    <row r="32" spans="1:34" x14ac:dyDescent="0.3">
      <c r="A32" s="27">
        <v>11</v>
      </c>
      <c r="B32" s="27" t="s">
        <v>63</v>
      </c>
      <c r="C32" s="27" t="s">
        <v>25</v>
      </c>
      <c r="D32" s="27" t="s">
        <v>26</v>
      </c>
      <c r="E32" s="27" t="s">
        <v>209</v>
      </c>
      <c r="F32" s="27" t="s">
        <v>61</v>
      </c>
      <c r="G32" s="27" t="s">
        <v>62</v>
      </c>
      <c r="H32" s="27">
        <v>15</v>
      </c>
      <c r="I32" s="27">
        <v>446.887731269592</v>
      </c>
      <c r="J32" s="27" t="str">
        <f>VLOOKUP($A32,'Measure Inputs'!$A$2:$S$65,2,FALSE)</f>
        <v>Existing</v>
      </c>
      <c r="K32" s="27" t="str">
        <f>VLOOKUP($A32,'Measure Inputs'!$A$2:$S$65,3,FALSE)</f>
        <v>Home Renovation</v>
      </c>
      <c r="L32" s="27" t="str">
        <f>VLOOKUP($A32,'Measure Inputs'!$A$2:$S$65,4,FALSE)</f>
        <v>DHW-HR</v>
      </c>
      <c r="M32" s="27" t="str">
        <f>VLOOKUP($A32,'Measure Inputs'!$A$2:$S$65,5,FALSE)</f>
        <v>Residential</v>
      </c>
      <c r="N32" s="27" t="str">
        <f>VLOOKUP($A32,'Measure Inputs'!$A$2:$S$65,7,FALSE)</f>
        <v>Water Heating</v>
      </c>
      <c r="O32" s="27" t="str">
        <f>VLOOKUP($A32,'Measure Inputs'!$A$2:$S$65,9,FALSE)</f>
        <v>Heat Pump Water Heater</v>
      </c>
      <c r="P32" s="27" t="str">
        <f>VLOOKUP($A32,'Measure Inputs'!$A$2:$S$65,10,FALSE)</f>
        <v>Standard Electric Storage Water Heater</v>
      </c>
      <c r="Q32" s="27" t="str">
        <f>VLOOKUP($A32,'Measure Inputs'!$A$2:$S$65,11,FALSE)</f>
        <v>per unit</v>
      </c>
      <c r="R32" s="27" t="str">
        <f>VLOOKUP($A32,'Measure Inputs'!$A$2:$S$65,12,FALSE)</f>
        <v>Time of Sale</v>
      </c>
      <c r="S32" s="27">
        <f>VLOOKUP($A32,'Measure Inputs'!$A$2:$S$65,13,FALSE)</f>
        <v>15</v>
      </c>
      <c r="T32" s="27">
        <f>VLOOKUP($A32,'Measure Inputs'!$A$2:$S$65,14,FALSE)</f>
        <v>1400.8000000000002</v>
      </c>
      <c r="U32" s="27">
        <f>VLOOKUP($A32,'Measure Inputs'!$A$2:$S$65,15,FALSE)</f>
        <v>0</v>
      </c>
      <c r="V32" s="27">
        <f>VLOOKUP($A32,'Measure Inputs'!$A$2:$S$65,16,FALSE)</f>
        <v>500</v>
      </c>
      <c r="W32" s="27">
        <f>VLOOKUP($A32,'Measure Inputs'!$A$2:$S$65,17,FALSE)</f>
        <v>0</v>
      </c>
      <c r="X32" s="27" t="str">
        <f>VLOOKUP($A32,'Measure Inputs'!$A$2:$S$65,18,FALSE)</f>
        <v>Yes</v>
      </c>
      <c r="Y32" s="32">
        <f>VLOOKUP($A32,'Measure Inputs'!$A$2:$S$65,19,FALSE)</f>
        <v>0.35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</row>
    <row r="33" spans="1:34" x14ac:dyDescent="0.3">
      <c r="A33" s="27">
        <v>11</v>
      </c>
      <c r="B33" s="27" t="s">
        <v>63</v>
      </c>
      <c r="C33" s="27" t="s">
        <v>25</v>
      </c>
      <c r="D33" s="27" t="s">
        <v>33</v>
      </c>
      <c r="E33" s="27" t="s">
        <v>209</v>
      </c>
      <c r="F33" s="27" t="s">
        <v>61</v>
      </c>
      <c r="G33" s="27" t="s">
        <v>62</v>
      </c>
      <c r="H33" s="27">
        <v>15</v>
      </c>
      <c r="I33" s="27">
        <v>1177.1858463536689</v>
      </c>
      <c r="J33" s="27" t="str">
        <f>VLOOKUP($A33,'Measure Inputs'!$A$2:$S$65,2,FALSE)</f>
        <v>Existing</v>
      </c>
      <c r="K33" s="27" t="str">
        <f>VLOOKUP($A33,'Measure Inputs'!$A$2:$S$65,3,FALSE)</f>
        <v>Home Renovation</v>
      </c>
      <c r="L33" s="27" t="str">
        <f>VLOOKUP($A33,'Measure Inputs'!$A$2:$S$65,4,FALSE)</f>
        <v>DHW-HR</v>
      </c>
      <c r="M33" s="27" t="str">
        <f>VLOOKUP($A33,'Measure Inputs'!$A$2:$S$65,5,FALSE)</f>
        <v>Residential</v>
      </c>
      <c r="N33" s="27" t="str">
        <f>VLOOKUP($A33,'Measure Inputs'!$A$2:$S$65,7,FALSE)</f>
        <v>Water Heating</v>
      </c>
      <c r="O33" s="27" t="str">
        <f>VLOOKUP($A33,'Measure Inputs'!$A$2:$S$65,9,FALSE)</f>
        <v>Heat Pump Water Heater</v>
      </c>
      <c r="P33" s="27" t="str">
        <f>VLOOKUP($A33,'Measure Inputs'!$A$2:$S$65,10,FALSE)</f>
        <v>Standard Electric Storage Water Heater</v>
      </c>
      <c r="Q33" s="27" t="str">
        <f>VLOOKUP($A33,'Measure Inputs'!$A$2:$S$65,11,FALSE)</f>
        <v>per unit</v>
      </c>
      <c r="R33" s="27" t="str">
        <f>VLOOKUP($A33,'Measure Inputs'!$A$2:$S$65,12,FALSE)</f>
        <v>Time of Sale</v>
      </c>
      <c r="S33" s="27">
        <f>VLOOKUP($A33,'Measure Inputs'!$A$2:$S$65,13,FALSE)</f>
        <v>15</v>
      </c>
      <c r="T33" s="27">
        <f>VLOOKUP($A33,'Measure Inputs'!$A$2:$S$65,14,FALSE)</f>
        <v>1400.8000000000002</v>
      </c>
      <c r="U33" s="27">
        <f>VLOOKUP($A33,'Measure Inputs'!$A$2:$S$65,15,FALSE)</f>
        <v>0</v>
      </c>
      <c r="V33" s="27">
        <f>VLOOKUP($A33,'Measure Inputs'!$A$2:$S$65,16,FALSE)</f>
        <v>500</v>
      </c>
      <c r="W33" s="27">
        <f>VLOOKUP($A33,'Measure Inputs'!$A$2:$S$65,17,FALSE)</f>
        <v>0</v>
      </c>
      <c r="X33" s="27" t="str">
        <f>VLOOKUP($A33,'Measure Inputs'!$A$2:$S$65,18,FALSE)</f>
        <v>Yes</v>
      </c>
      <c r="Y33" s="32">
        <f>VLOOKUP($A33,'Measure Inputs'!$A$2:$S$65,19,FALSE)</f>
        <v>0.35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</row>
    <row r="34" spans="1:34" x14ac:dyDescent="0.3">
      <c r="A34" s="27">
        <v>11</v>
      </c>
      <c r="B34" s="27" t="s">
        <v>63</v>
      </c>
      <c r="C34" s="27" t="s">
        <v>25</v>
      </c>
      <c r="D34" s="27" t="s">
        <v>36</v>
      </c>
      <c r="E34" s="27" t="s">
        <v>209</v>
      </c>
      <c r="F34" s="27" t="s">
        <v>61</v>
      </c>
      <c r="G34" s="27" t="s">
        <v>62</v>
      </c>
      <c r="H34" s="27">
        <v>15</v>
      </c>
      <c r="I34" s="27">
        <v>1548.1686641593069</v>
      </c>
      <c r="J34" s="27" t="str">
        <f>VLOOKUP($A34,'Measure Inputs'!$A$2:$S$65,2,FALSE)</f>
        <v>Existing</v>
      </c>
      <c r="K34" s="27" t="str">
        <f>VLOOKUP($A34,'Measure Inputs'!$A$2:$S$65,3,FALSE)</f>
        <v>Home Renovation</v>
      </c>
      <c r="L34" s="27" t="str">
        <f>VLOOKUP($A34,'Measure Inputs'!$A$2:$S$65,4,FALSE)</f>
        <v>DHW-HR</v>
      </c>
      <c r="M34" s="27" t="str">
        <f>VLOOKUP($A34,'Measure Inputs'!$A$2:$S$65,5,FALSE)</f>
        <v>Residential</v>
      </c>
      <c r="N34" s="27" t="str">
        <f>VLOOKUP($A34,'Measure Inputs'!$A$2:$S$65,7,FALSE)</f>
        <v>Water Heating</v>
      </c>
      <c r="O34" s="27" t="str">
        <f>VLOOKUP($A34,'Measure Inputs'!$A$2:$S$65,9,FALSE)</f>
        <v>Heat Pump Water Heater</v>
      </c>
      <c r="P34" s="27" t="str">
        <f>VLOOKUP($A34,'Measure Inputs'!$A$2:$S$65,10,FALSE)</f>
        <v>Standard Electric Storage Water Heater</v>
      </c>
      <c r="Q34" s="27" t="str">
        <f>VLOOKUP($A34,'Measure Inputs'!$A$2:$S$65,11,FALSE)</f>
        <v>per unit</v>
      </c>
      <c r="R34" s="27" t="str">
        <f>VLOOKUP($A34,'Measure Inputs'!$A$2:$S$65,12,FALSE)</f>
        <v>Time of Sale</v>
      </c>
      <c r="S34" s="27">
        <f>VLOOKUP($A34,'Measure Inputs'!$A$2:$S$65,13,FALSE)</f>
        <v>15</v>
      </c>
      <c r="T34" s="27">
        <f>VLOOKUP($A34,'Measure Inputs'!$A$2:$S$65,14,FALSE)</f>
        <v>1400.8000000000002</v>
      </c>
      <c r="U34" s="27">
        <f>VLOOKUP($A34,'Measure Inputs'!$A$2:$S$65,15,FALSE)</f>
        <v>0</v>
      </c>
      <c r="V34" s="27">
        <f>VLOOKUP($A34,'Measure Inputs'!$A$2:$S$65,16,FALSE)</f>
        <v>500</v>
      </c>
      <c r="W34" s="27">
        <f>VLOOKUP($A34,'Measure Inputs'!$A$2:$S$65,17,FALSE)</f>
        <v>0</v>
      </c>
      <c r="X34" s="27" t="str">
        <f>VLOOKUP($A34,'Measure Inputs'!$A$2:$S$65,18,FALSE)</f>
        <v>Yes</v>
      </c>
      <c r="Y34" s="32">
        <f>VLOOKUP($A34,'Measure Inputs'!$A$2:$S$65,19,FALSE)</f>
        <v>0.35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</row>
    <row r="35" spans="1:34" x14ac:dyDescent="0.3">
      <c r="A35" s="27">
        <v>12</v>
      </c>
      <c r="B35" s="27" t="s">
        <v>66</v>
      </c>
      <c r="C35" s="27" t="s">
        <v>25</v>
      </c>
      <c r="D35" s="27" t="s">
        <v>26</v>
      </c>
      <c r="E35" s="27" t="s">
        <v>209</v>
      </c>
      <c r="F35" s="27" t="s">
        <v>61</v>
      </c>
      <c r="G35" s="27" t="s">
        <v>62</v>
      </c>
      <c r="H35" s="27">
        <v>15</v>
      </c>
      <c r="I35" s="27">
        <v>42.661748446388962</v>
      </c>
      <c r="J35" s="27" t="str">
        <f>VLOOKUP($A35,'Measure Inputs'!$A$2:$S$65,2,FALSE)</f>
        <v>Existing</v>
      </c>
      <c r="K35" s="27" t="str">
        <f>VLOOKUP($A35,'Measure Inputs'!$A$2:$S$65,3,FALSE)</f>
        <v>Home Renovation</v>
      </c>
      <c r="L35" s="27" t="str">
        <f>VLOOKUP($A35,'Measure Inputs'!$A$2:$S$65,4,FALSE)</f>
        <v>DHW-HR</v>
      </c>
      <c r="M35" s="27" t="str">
        <f>VLOOKUP($A35,'Measure Inputs'!$A$2:$S$65,5,FALSE)</f>
        <v>Residential</v>
      </c>
      <c r="N35" s="27" t="str">
        <f>VLOOKUP($A35,'Measure Inputs'!$A$2:$S$65,7,FALSE)</f>
        <v>Water Heating</v>
      </c>
      <c r="O35" s="27" t="str">
        <f>VLOOKUP($A35,'Measure Inputs'!$A$2:$S$65,9,FALSE)</f>
        <v>Electric Standard Water Heater- Efficiency 95%</v>
      </c>
      <c r="P35" s="27" t="str">
        <f>VLOOKUP($A35,'Measure Inputs'!$A$2:$S$65,10,FALSE)</f>
        <v>Standard Electric Storage Water Heater</v>
      </c>
      <c r="Q35" s="27" t="str">
        <f>VLOOKUP($A35,'Measure Inputs'!$A$2:$S$65,11,FALSE)</f>
        <v>per unit</v>
      </c>
      <c r="R35" s="27" t="str">
        <f>VLOOKUP($A35,'Measure Inputs'!$A$2:$S$65,12,FALSE)</f>
        <v>Time of Sale</v>
      </c>
      <c r="S35" s="27">
        <f>VLOOKUP($A35,'Measure Inputs'!$A$2:$S$65,13,FALSE)</f>
        <v>15</v>
      </c>
      <c r="T35" s="27">
        <f>VLOOKUP($A35,'Measure Inputs'!$A$2:$S$65,14,FALSE)</f>
        <v>1630.64</v>
      </c>
      <c r="U35" s="27">
        <f>VLOOKUP($A35,'Measure Inputs'!$A$2:$S$65,15,FALSE)</f>
        <v>0</v>
      </c>
      <c r="V35" s="27">
        <f>VLOOKUP($A35,'Measure Inputs'!$A$2:$S$65,16,FALSE)</f>
        <v>500</v>
      </c>
      <c r="W35" s="27">
        <f>VLOOKUP($A35,'Measure Inputs'!$A$2:$S$65,17,FALSE)</f>
        <v>0</v>
      </c>
      <c r="X35" s="27" t="str">
        <f>VLOOKUP($A35,'Measure Inputs'!$A$2:$S$65,18,FALSE)</f>
        <v>No</v>
      </c>
      <c r="Y35" s="32">
        <f>VLOOKUP($A35,'Measure Inputs'!$A$2:$S$65,19,FALSE)</f>
        <v>0.03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</row>
    <row r="36" spans="1:34" x14ac:dyDescent="0.3">
      <c r="A36" s="27">
        <v>12</v>
      </c>
      <c r="B36" s="27" t="s">
        <v>66</v>
      </c>
      <c r="C36" s="27" t="s">
        <v>25</v>
      </c>
      <c r="D36" s="27" t="s">
        <v>33</v>
      </c>
      <c r="E36" s="27" t="s">
        <v>209</v>
      </c>
      <c r="F36" s="27" t="s">
        <v>61</v>
      </c>
      <c r="G36" s="27" t="s">
        <v>62</v>
      </c>
      <c r="H36" s="27">
        <v>15</v>
      </c>
      <c r="I36" s="27">
        <v>88.480351453566115</v>
      </c>
      <c r="J36" s="27" t="str">
        <f>VLOOKUP($A36,'Measure Inputs'!$A$2:$S$65,2,FALSE)</f>
        <v>Existing</v>
      </c>
      <c r="K36" s="27" t="str">
        <f>VLOOKUP($A36,'Measure Inputs'!$A$2:$S$65,3,FALSE)</f>
        <v>Home Renovation</v>
      </c>
      <c r="L36" s="27" t="str">
        <f>VLOOKUP($A36,'Measure Inputs'!$A$2:$S$65,4,FALSE)</f>
        <v>DHW-HR</v>
      </c>
      <c r="M36" s="27" t="str">
        <f>VLOOKUP($A36,'Measure Inputs'!$A$2:$S$65,5,FALSE)</f>
        <v>Residential</v>
      </c>
      <c r="N36" s="27" t="str">
        <f>VLOOKUP($A36,'Measure Inputs'!$A$2:$S$65,7,FALSE)</f>
        <v>Water Heating</v>
      </c>
      <c r="O36" s="27" t="str">
        <f>VLOOKUP($A36,'Measure Inputs'!$A$2:$S$65,9,FALSE)</f>
        <v>Electric Standard Water Heater- Efficiency 95%</v>
      </c>
      <c r="P36" s="27" t="str">
        <f>VLOOKUP($A36,'Measure Inputs'!$A$2:$S$65,10,FALSE)</f>
        <v>Standard Electric Storage Water Heater</v>
      </c>
      <c r="Q36" s="27" t="str">
        <f>VLOOKUP($A36,'Measure Inputs'!$A$2:$S$65,11,FALSE)</f>
        <v>per unit</v>
      </c>
      <c r="R36" s="27" t="str">
        <f>VLOOKUP($A36,'Measure Inputs'!$A$2:$S$65,12,FALSE)</f>
        <v>Time of Sale</v>
      </c>
      <c r="S36" s="27">
        <f>VLOOKUP($A36,'Measure Inputs'!$A$2:$S$65,13,FALSE)</f>
        <v>15</v>
      </c>
      <c r="T36" s="27">
        <f>VLOOKUP($A36,'Measure Inputs'!$A$2:$S$65,14,FALSE)</f>
        <v>1630.64</v>
      </c>
      <c r="U36" s="27">
        <f>VLOOKUP($A36,'Measure Inputs'!$A$2:$S$65,15,FALSE)</f>
        <v>0</v>
      </c>
      <c r="V36" s="27">
        <f>VLOOKUP($A36,'Measure Inputs'!$A$2:$S$65,16,FALSE)</f>
        <v>500</v>
      </c>
      <c r="W36" s="27">
        <f>VLOOKUP($A36,'Measure Inputs'!$A$2:$S$65,17,FALSE)</f>
        <v>0</v>
      </c>
      <c r="X36" s="27" t="str">
        <f>VLOOKUP($A36,'Measure Inputs'!$A$2:$S$65,18,FALSE)</f>
        <v>No</v>
      </c>
      <c r="Y36" s="32">
        <f>VLOOKUP($A36,'Measure Inputs'!$A$2:$S$65,19,FALSE)</f>
        <v>0.03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7">
        <v>0</v>
      </c>
    </row>
    <row r="37" spans="1:34" x14ac:dyDescent="0.3">
      <c r="A37" s="27">
        <v>12</v>
      </c>
      <c r="B37" s="27" t="s">
        <v>66</v>
      </c>
      <c r="C37" s="27" t="s">
        <v>25</v>
      </c>
      <c r="D37" s="27" t="s">
        <v>36</v>
      </c>
      <c r="E37" s="27" t="s">
        <v>209</v>
      </c>
      <c r="F37" s="27" t="s">
        <v>61</v>
      </c>
      <c r="G37" s="27" t="s">
        <v>62</v>
      </c>
      <c r="H37" s="27">
        <v>15</v>
      </c>
      <c r="I37" s="27">
        <v>93.466856509620868</v>
      </c>
      <c r="J37" s="27" t="str">
        <f>VLOOKUP($A37,'Measure Inputs'!$A$2:$S$65,2,FALSE)</f>
        <v>Existing</v>
      </c>
      <c r="K37" s="27" t="str">
        <f>VLOOKUP($A37,'Measure Inputs'!$A$2:$S$65,3,FALSE)</f>
        <v>Home Renovation</v>
      </c>
      <c r="L37" s="27" t="str">
        <f>VLOOKUP($A37,'Measure Inputs'!$A$2:$S$65,4,FALSE)</f>
        <v>DHW-HR</v>
      </c>
      <c r="M37" s="27" t="str">
        <f>VLOOKUP($A37,'Measure Inputs'!$A$2:$S$65,5,FALSE)</f>
        <v>Residential</v>
      </c>
      <c r="N37" s="27" t="str">
        <f>VLOOKUP($A37,'Measure Inputs'!$A$2:$S$65,7,FALSE)</f>
        <v>Water Heating</v>
      </c>
      <c r="O37" s="27" t="str">
        <f>VLOOKUP($A37,'Measure Inputs'!$A$2:$S$65,9,FALSE)</f>
        <v>Electric Standard Water Heater- Efficiency 95%</v>
      </c>
      <c r="P37" s="27" t="str">
        <f>VLOOKUP($A37,'Measure Inputs'!$A$2:$S$65,10,FALSE)</f>
        <v>Standard Electric Storage Water Heater</v>
      </c>
      <c r="Q37" s="27" t="str">
        <f>VLOOKUP($A37,'Measure Inputs'!$A$2:$S$65,11,FALSE)</f>
        <v>per unit</v>
      </c>
      <c r="R37" s="27" t="str">
        <f>VLOOKUP($A37,'Measure Inputs'!$A$2:$S$65,12,FALSE)</f>
        <v>Time of Sale</v>
      </c>
      <c r="S37" s="27">
        <f>VLOOKUP($A37,'Measure Inputs'!$A$2:$S$65,13,FALSE)</f>
        <v>15</v>
      </c>
      <c r="T37" s="27">
        <f>VLOOKUP($A37,'Measure Inputs'!$A$2:$S$65,14,FALSE)</f>
        <v>1630.64</v>
      </c>
      <c r="U37" s="27">
        <f>VLOOKUP($A37,'Measure Inputs'!$A$2:$S$65,15,FALSE)</f>
        <v>0</v>
      </c>
      <c r="V37" s="27">
        <f>VLOOKUP($A37,'Measure Inputs'!$A$2:$S$65,16,FALSE)</f>
        <v>500</v>
      </c>
      <c r="W37" s="27">
        <f>VLOOKUP($A37,'Measure Inputs'!$A$2:$S$65,17,FALSE)</f>
        <v>0</v>
      </c>
      <c r="X37" s="27" t="str">
        <f>VLOOKUP($A37,'Measure Inputs'!$A$2:$S$65,18,FALSE)</f>
        <v>No</v>
      </c>
      <c r="Y37" s="32">
        <f>VLOOKUP($A37,'Measure Inputs'!$A$2:$S$65,19,FALSE)</f>
        <v>0.03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</row>
    <row r="38" spans="1:34" x14ac:dyDescent="0.3">
      <c r="A38" s="27">
        <v>13</v>
      </c>
      <c r="B38" s="27" t="s">
        <v>69</v>
      </c>
      <c r="C38" s="27" t="s">
        <v>25</v>
      </c>
      <c r="D38" s="27" t="s">
        <v>26</v>
      </c>
      <c r="E38" s="27" t="s">
        <v>209</v>
      </c>
      <c r="F38" s="27" t="s">
        <v>61</v>
      </c>
      <c r="G38" s="27" t="s">
        <v>68</v>
      </c>
      <c r="H38" s="27">
        <v>15</v>
      </c>
      <c r="I38" s="27">
        <v>251.36694094751039</v>
      </c>
      <c r="J38" s="27" t="str">
        <f>VLOOKUP($A38,'Measure Inputs'!$A$2:$S$65,2,FALSE)</f>
        <v>Existing</v>
      </c>
      <c r="K38" s="27" t="str">
        <f>VLOOKUP($A38,'Measure Inputs'!$A$2:$S$65,3,FALSE)</f>
        <v>Home Renovation</v>
      </c>
      <c r="L38" s="27" t="str">
        <f>VLOOKUP($A38,'Measure Inputs'!$A$2:$S$65,4,FALSE)</f>
        <v>DHW-RET</v>
      </c>
      <c r="M38" s="27" t="str">
        <f>VLOOKUP($A38,'Measure Inputs'!$A$2:$S$65,5,FALSE)</f>
        <v>Residential</v>
      </c>
      <c r="N38" s="27" t="str">
        <f>VLOOKUP($A38,'Measure Inputs'!$A$2:$S$65,7,FALSE)</f>
        <v>Water Heating</v>
      </c>
      <c r="O38" s="27" t="str">
        <f>VLOOKUP($A38,'Measure Inputs'!$A$2:$S$65,9,FALSE)</f>
        <v>DHW Recirculation Systems</v>
      </c>
      <c r="P38" s="27" t="str">
        <f>VLOOKUP($A38,'Measure Inputs'!$A$2:$S$65,10,FALSE)</f>
        <v>No DHW recirculation system</v>
      </c>
      <c r="Q38" s="27" t="str">
        <f>VLOOKUP($A38,'Measure Inputs'!$A$2:$S$65,11,FALSE)</f>
        <v>per unit</v>
      </c>
      <c r="R38" s="27" t="str">
        <f>VLOOKUP($A38,'Measure Inputs'!$A$2:$S$65,12,FALSE)</f>
        <v>Retrofit</v>
      </c>
      <c r="S38" s="27">
        <f>VLOOKUP($A38,'Measure Inputs'!$A$2:$S$65,13,FALSE)</f>
        <v>15</v>
      </c>
      <c r="T38" s="27">
        <f>VLOOKUP($A38,'Measure Inputs'!$A$2:$S$65,14,FALSE)</f>
        <v>425</v>
      </c>
      <c r="U38" s="27">
        <f>VLOOKUP($A38,'Measure Inputs'!$A$2:$S$65,15,FALSE)</f>
        <v>0</v>
      </c>
      <c r="V38" s="27">
        <f>VLOOKUP($A38,'Measure Inputs'!$A$2:$S$65,16,FALSE)</f>
        <v>400</v>
      </c>
      <c r="W38" s="27">
        <f>VLOOKUP($A38,'Measure Inputs'!$A$2:$S$65,17,FALSE)</f>
        <v>0</v>
      </c>
      <c r="X38" s="27" t="str">
        <f>VLOOKUP($A38,'Measure Inputs'!$A$2:$S$65,18,FALSE)</f>
        <v>No</v>
      </c>
      <c r="Y38" s="32">
        <f>VLOOKUP($A38,'Measure Inputs'!$A$2:$S$65,19,FALSE)</f>
        <v>1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</row>
    <row r="39" spans="1:34" x14ac:dyDescent="0.3">
      <c r="A39" s="27">
        <v>14</v>
      </c>
      <c r="B39" s="27" t="s">
        <v>72</v>
      </c>
      <c r="C39" s="27" t="s">
        <v>25</v>
      </c>
      <c r="D39" s="27" t="s">
        <v>26</v>
      </c>
      <c r="E39" s="27" t="s">
        <v>209</v>
      </c>
      <c r="F39" s="27" t="s">
        <v>23</v>
      </c>
      <c r="G39" s="27" t="s">
        <v>71</v>
      </c>
      <c r="H39" s="27">
        <v>12</v>
      </c>
      <c r="I39" s="27">
        <v>50.683471286978893</v>
      </c>
      <c r="J39" s="27" t="str">
        <f>VLOOKUP($A39,'Measure Inputs'!$A$2:$S$65,2,FALSE)</f>
        <v>Existing</v>
      </c>
      <c r="K39" s="27" t="str">
        <f>VLOOKUP($A39,'Measure Inputs'!$A$2:$S$65,3,FALSE)</f>
        <v>Energy Affordability</v>
      </c>
      <c r="L39" s="27" t="str">
        <f>VLOOKUP($A39,'Measure Inputs'!$A$2:$S$65,4,FALSE)</f>
        <v>Dehumidifier</v>
      </c>
      <c r="M39" s="27" t="str">
        <f>VLOOKUP($A39,'Measure Inputs'!$A$2:$S$65,5,FALSE)</f>
        <v>Residential</v>
      </c>
      <c r="N39" s="27" t="str">
        <f>VLOOKUP($A39,'Measure Inputs'!$A$2:$S$65,7,FALSE)</f>
        <v>Appliances</v>
      </c>
      <c r="O39" s="27" t="str">
        <f>VLOOKUP($A39,'Measure Inputs'!$A$2:$S$65,9,FALSE)</f>
        <v xml:space="preserve">ENERGY STAR Dehumidifier </v>
      </c>
      <c r="P39" s="27" t="str">
        <f>VLOOKUP($A39,'Measure Inputs'!$A$2:$S$65,10,FALSE)</f>
        <v>Standard Dehumidifier</v>
      </c>
      <c r="Q39" s="27" t="str">
        <f>VLOOKUP($A39,'Measure Inputs'!$A$2:$S$65,11,FALSE)</f>
        <v>per unit</v>
      </c>
      <c r="R39" s="27" t="str">
        <f>VLOOKUP($A39,'Measure Inputs'!$A$2:$S$65,12,FALSE)</f>
        <v>Retrofit</v>
      </c>
      <c r="S39" s="27">
        <f>VLOOKUP($A39,'Measure Inputs'!$A$2:$S$65,13,FALSE)</f>
        <v>12</v>
      </c>
      <c r="T39" s="27">
        <f>VLOOKUP($A39,'Measure Inputs'!$A$2:$S$65,14,FALSE)</f>
        <v>12.24</v>
      </c>
      <c r="U39" s="27">
        <f>VLOOKUP($A39,'Measure Inputs'!$A$2:$S$65,15,FALSE)</f>
        <v>0</v>
      </c>
      <c r="V39" s="27">
        <f>VLOOKUP($A39,'Measure Inputs'!$A$2:$S$65,16,FALSE)</f>
        <v>6.12</v>
      </c>
      <c r="W39" s="27">
        <f>VLOOKUP($A39,'Measure Inputs'!$A$2:$S$65,17,FALSE)</f>
        <v>0</v>
      </c>
      <c r="X39" s="27" t="str">
        <f>VLOOKUP($A39,'Measure Inputs'!$A$2:$S$65,18,FALSE)</f>
        <v>No</v>
      </c>
      <c r="Y39" s="32">
        <f>VLOOKUP($A39,'Measure Inputs'!$A$2:$S$65,19,FALSE)</f>
        <v>1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</row>
    <row r="40" spans="1:34" x14ac:dyDescent="0.3">
      <c r="A40" s="27">
        <v>14</v>
      </c>
      <c r="B40" s="27" t="s">
        <v>72</v>
      </c>
      <c r="C40" s="27" t="s">
        <v>25</v>
      </c>
      <c r="D40" s="27" t="s">
        <v>33</v>
      </c>
      <c r="E40" s="27" t="s">
        <v>209</v>
      </c>
      <c r="F40" s="27" t="s">
        <v>23</v>
      </c>
      <c r="G40" s="27" t="s">
        <v>71</v>
      </c>
      <c r="H40" s="27">
        <v>12</v>
      </c>
      <c r="I40" s="27">
        <v>107.17555604763309</v>
      </c>
      <c r="J40" s="27" t="str">
        <f>VLOOKUP($A40,'Measure Inputs'!$A$2:$S$65,2,FALSE)</f>
        <v>Existing</v>
      </c>
      <c r="K40" s="27" t="str">
        <f>VLOOKUP($A40,'Measure Inputs'!$A$2:$S$65,3,FALSE)</f>
        <v>Energy Affordability</v>
      </c>
      <c r="L40" s="27" t="str">
        <f>VLOOKUP($A40,'Measure Inputs'!$A$2:$S$65,4,FALSE)</f>
        <v>Dehumidifier</v>
      </c>
      <c r="M40" s="27" t="str">
        <f>VLOOKUP($A40,'Measure Inputs'!$A$2:$S$65,5,FALSE)</f>
        <v>Residential</v>
      </c>
      <c r="N40" s="27" t="str">
        <f>VLOOKUP($A40,'Measure Inputs'!$A$2:$S$65,7,FALSE)</f>
        <v>Appliances</v>
      </c>
      <c r="O40" s="27" t="str">
        <f>VLOOKUP($A40,'Measure Inputs'!$A$2:$S$65,9,FALSE)</f>
        <v xml:space="preserve">ENERGY STAR Dehumidifier </v>
      </c>
      <c r="P40" s="27" t="str">
        <f>VLOOKUP($A40,'Measure Inputs'!$A$2:$S$65,10,FALSE)</f>
        <v>Standard Dehumidifier</v>
      </c>
      <c r="Q40" s="27" t="str">
        <f>VLOOKUP($A40,'Measure Inputs'!$A$2:$S$65,11,FALSE)</f>
        <v>per unit</v>
      </c>
      <c r="R40" s="27" t="str">
        <f>VLOOKUP($A40,'Measure Inputs'!$A$2:$S$65,12,FALSE)</f>
        <v>Retrofit</v>
      </c>
      <c r="S40" s="27">
        <f>VLOOKUP($A40,'Measure Inputs'!$A$2:$S$65,13,FALSE)</f>
        <v>12</v>
      </c>
      <c r="T40" s="27">
        <f>VLOOKUP($A40,'Measure Inputs'!$A$2:$S$65,14,FALSE)</f>
        <v>12.24</v>
      </c>
      <c r="U40" s="27">
        <f>VLOOKUP($A40,'Measure Inputs'!$A$2:$S$65,15,FALSE)</f>
        <v>0</v>
      </c>
      <c r="V40" s="27">
        <f>VLOOKUP($A40,'Measure Inputs'!$A$2:$S$65,16,FALSE)</f>
        <v>6.12</v>
      </c>
      <c r="W40" s="27">
        <f>VLOOKUP($A40,'Measure Inputs'!$A$2:$S$65,17,FALSE)</f>
        <v>0</v>
      </c>
      <c r="X40" s="27" t="str">
        <f>VLOOKUP($A40,'Measure Inputs'!$A$2:$S$65,18,FALSE)</f>
        <v>No</v>
      </c>
      <c r="Y40" s="32">
        <f>VLOOKUP($A40,'Measure Inputs'!$A$2:$S$65,19,FALSE)</f>
        <v>1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</row>
    <row r="41" spans="1:34" x14ac:dyDescent="0.3">
      <c r="A41" s="27">
        <v>14</v>
      </c>
      <c r="B41" s="27" t="s">
        <v>72</v>
      </c>
      <c r="C41" s="27" t="s">
        <v>25</v>
      </c>
      <c r="D41" s="27" t="s">
        <v>36</v>
      </c>
      <c r="E41" s="27" t="s">
        <v>209</v>
      </c>
      <c r="F41" s="27" t="s">
        <v>23</v>
      </c>
      <c r="G41" s="27" t="s">
        <v>71</v>
      </c>
      <c r="H41" s="27">
        <v>12</v>
      </c>
      <c r="I41" s="27">
        <v>110.4401033495206</v>
      </c>
      <c r="J41" s="27" t="str">
        <f>VLOOKUP($A41,'Measure Inputs'!$A$2:$S$65,2,FALSE)</f>
        <v>Existing</v>
      </c>
      <c r="K41" s="27" t="str">
        <f>VLOOKUP($A41,'Measure Inputs'!$A$2:$S$65,3,FALSE)</f>
        <v>Energy Affordability</v>
      </c>
      <c r="L41" s="27" t="str">
        <f>VLOOKUP($A41,'Measure Inputs'!$A$2:$S$65,4,FALSE)</f>
        <v>Dehumidifier</v>
      </c>
      <c r="M41" s="27" t="str">
        <f>VLOOKUP($A41,'Measure Inputs'!$A$2:$S$65,5,FALSE)</f>
        <v>Residential</v>
      </c>
      <c r="N41" s="27" t="str">
        <f>VLOOKUP($A41,'Measure Inputs'!$A$2:$S$65,7,FALSE)</f>
        <v>Appliances</v>
      </c>
      <c r="O41" s="27" t="str">
        <f>VLOOKUP($A41,'Measure Inputs'!$A$2:$S$65,9,FALSE)</f>
        <v xml:space="preserve">ENERGY STAR Dehumidifier </v>
      </c>
      <c r="P41" s="27" t="str">
        <f>VLOOKUP($A41,'Measure Inputs'!$A$2:$S$65,10,FALSE)</f>
        <v>Standard Dehumidifier</v>
      </c>
      <c r="Q41" s="27" t="str">
        <f>VLOOKUP($A41,'Measure Inputs'!$A$2:$S$65,11,FALSE)</f>
        <v>per unit</v>
      </c>
      <c r="R41" s="27" t="str">
        <f>VLOOKUP($A41,'Measure Inputs'!$A$2:$S$65,12,FALSE)</f>
        <v>Retrofit</v>
      </c>
      <c r="S41" s="27">
        <f>VLOOKUP($A41,'Measure Inputs'!$A$2:$S$65,13,FALSE)</f>
        <v>12</v>
      </c>
      <c r="T41" s="27">
        <f>VLOOKUP($A41,'Measure Inputs'!$A$2:$S$65,14,FALSE)</f>
        <v>12.24</v>
      </c>
      <c r="U41" s="27">
        <f>VLOOKUP($A41,'Measure Inputs'!$A$2:$S$65,15,FALSE)</f>
        <v>0</v>
      </c>
      <c r="V41" s="27">
        <f>VLOOKUP($A41,'Measure Inputs'!$A$2:$S$65,16,FALSE)</f>
        <v>6.12</v>
      </c>
      <c r="W41" s="27">
        <f>VLOOKUP($A41,'Measure Inputs'!$A$2:$S$65,17,FALSE)</f>
        <v>0</v>
      </c>
      <c r="X41" s="27" t="str">
        <f>VLOOKUP($A41,'Measure Inputs'!$A$2:$S$65,18,FALSE)</f>
        <v>No</v>
      </c>
      <c r="Y41" s="32">
        <f>VLOOKUP($A41,'Measure Inputs'!$A$2:$S$65,19,FALSE)</f>
        <v>1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</row>
    <row r="42" spans="1:34" x14ac:dyDescent="0.3">
      <c r="A42" s="27">
        <v>15</v>
      </c>
      <c r="B42" s="27" t="s">
        <v>77</v>
      </c>
      <c r="C42" s="27" t="s">
        <v>25</v>
      </c>
      <c r="D42" s="27" t="s">
        <v>26</v>
      </c>
      <c r="E42" s="27" t="s">
        <v>209</v>
      </c>
      <c r="F42" s="27" t="s">
        <v>61</v>
      </c>
      <c r="G42" s="27" t="s">
        <v>75</v>
      </c>
      <c r="H42" s="27">
        <v>18</v>
      </c>
      <c r="I42" s="27">
        <v>48.591130867709808</v>
      </c>
      <c r="J42" s="27" t="str">
        <f>VLOOKUP($A42,'Measure Inputs'!$A$2:$S$65,2,FALSE)</f>
        <v>Existing</v>
      </c>
      <c r="K42" s="27" t="str">
        <f>VLOOKUP($A42,'Measure Inputs'!$A$2:$S$65,3,FALSE)</f>
        <v>Home Renovation</v>
      </c>
      <c r="L42" s="27" t="str">
        <f>VLOOKUP($A42,'Measure Inputs'!$A$2:$S$65,4,FALSE)</f>
        <v>HVAC-HR</v>
      </c>
      <c r="M42" s="27" t="str">
        <f>VLOOKUP($A42,'Measure Inputs'!$A$2:$S$65,5,FALSE)</f>
        <v>Residential</v>
      </c>
      <c r="N42" s="27" t="str">
        <f>VLOOKUP($A42,'Measure Inputs'!$A$2:$S$65,7,FALSE)</f>
        <v>Cooling</v>
      </c>
      <c r="O42" s="27" t="str">
        <f>VLOOKUP($A42,'Measure Inputs'!$A$2:$S$65,9,FALSE)</f>
        <v>ENERGY STAR Central Air Conditioner-SEER 18</v>
      </c>
      <c r="P42" s="27" t="str">
        <f>VLOOKUP($A42,'Measure Inputs'!$A$2:$S$65,10,FALSE)</f>
        <v>Central Air Conditioner- SEER 15</v>
      </c>
      <c r="Q42" s="27" t="str">
        <f>VLOOKUP($A42,'Measure Inputs'!$A$2:$S$65,11,FALSE)</f>
        <v>per unit</v>
      </c>
      <c r="R42" s="27" t="str">
        <f>VLOOKUP($A42,'Measure Inputs'!$A$2:$S$65,12,FALSE)</f>
        <v>Time of Sale</v>
      </c>
      <c r="S42" s="27">
        <f>VLOOKUP($A42,'Measure Inputs'!$A$2:$S$65,13,FALSE)</f>
        <v>18</v>
      </c>
      <c r="T42" s="27">
        <f>VLOOKUP($A42,'Measure Inputs'!$A$2:$S$65,14,FALSE)</f>
        <v>1727.2</v>
      </c>
      <c r="U42" s="27">
        <f>VLOOKUP($A42,'Measure Inputs'!$A$2:$S$65,15,FALSE)</f>
        <v>0</v>
      </c>
      <c r="V42" s="27">
        <f>VLOOKUP($A42,'Measure Inputs'!$A$2:$S$65,16,FALSE)</f>
        <v>330</v>
      </c>
      <c r="W42" s="27">
        <f>VLOOKUP($A42,'Measure Inputs'!$A$2:$S$65,17,FALSE)</f>
        <v>0</v>
      </c>
      <c r="X42" s="27" t="str">
        <f>VLOOKUP($A42,'Measure Inputs'!$A$2:$S$65,18,FALSE)</f>
        <v>No</v>
      </c>
      <c r="Y42" s="32">
        <f>VLOOKUP($A42,'Measure Inputs'!$A$2:$S$65,19,FALSE)</f>
        <v>1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</row>
    <row r="43" spans="1:34" x14ac:dyDescent="0.3">
      <c r="A43" s="27">
        <v>15</v>
      </c>
      <c r="B43" s="27" t="s">
        <v>77</v>
      </c>
      <c r="C43" s="27" t="s">
        <v>25</v>
      </c>
      <c r="D43" s="27" t="s">
        <v>33</v>
      </c>
      <c r="E43" s="27" t="s">
        <v>209</v>
      </c>
      <c r="F43" s="27" t="s">
        <v>61</v>
      </c>
      <c r="G43" s="27" t="s">
        <v>75</v>
      </c>
      <c r="H43" s="27">
        <v>18</v>
      </c>
      <c r="I43" s="27">
        <v>140.15202711779031</v>
      </c>
      <c r="J43" s="27" t="str">
        <f>VLOOKUP($A43,'Measure Inputs'!$A$2:$S$65,2,FALSE)</f>
        <v>Existing</v>
      </c>
      <c r="K43" s="27" t="str">
        <f>VLOOKUP($A43,'Measure Inputs'!$A$2:$S$65,3,FALSE)</f>
        <v>Home Renovation</v>
      </c>
      <c r="L43" s="27" t="str">
        <f>VLOOKUP($A43,'Measure Inputs'!$A$2:$S$65,4,FALSE)</f>
        <v>HVAC-HR</v>
      </c>
      <c r="M43" s="27" t="str">
        <f>VLOOKUP($A43,'Measure Inputs'!$A$2:$S$65,5,FALSE)</f>
        <v>Residential</v>
      </c>
      <c r="N43" s="27" t="str">
        <f>VLOOKUP($A43,'Measure Inputs'!$A$2:$S$65,7,FALSE)</f>
        <v>Cooling</v>
      </c>
      <c r="O43" s="27" t="str">
        <f>VLOOKUP($A43,'Measure Inputs'!$A$2:$S$65,9,FALSE)</f>
        <v>ENERGY STAR Central Air Conditioner-SEER 18</v>
      </c>
      <c r="P43" s="27" t="str">
        <f>VLOOKUP($A43,'Measure Inputs'!$A$2:$S$65,10,FALSE)</f>
        <v>Central Air Conditioner- SEER 15</v>
      </c>
      <c r="Q43" s="27" t="str">
        <f>VLOOKUP($A43,'Measure Inputs'!$A$2:$S$65,11,FALSE)</f>
        <v>per unit</v>
      </c>
      <c r="R43" s="27" t="str">
        <f>VLOOKUP($A43,'Measure Inputs'!$A$2:$S$65,12,FALSE)</f>
        <v>Time of Sale</v>
      </c>
      <c r="S43" s="27">
        <f>VLOOKUP($A43,'Measure Inputs'!$A$2:$S$65,13,FALSE)</f>
        <v>18</v>
      </c>
      <c r="T43" s="27">
        <f>VLOOKUP($A43,'Measure Inputs'!$A$2:$S$65,14,FALSE)</f>
        <v>1727.2</v>
      </c>
      <c r="U43" s="27">
        <f>VLOOKUP($A43,'Measure Inputs'!$A$2:$S$65,15,FALSE)</f>
        <v>0</v>
      </c>
      <c r="V43" s="27">
        <f>VLOOKUP($A43,'Measure Inputs'!$A$2:$S$65,16,FALSE)</f>
        <v>330</v>
      </c>
      <c r="W43" s="27">
        <f>VLOOKUP($A43,'Measure Inputs'!$A$2:$S$65,17,FALSE)</f>
        <v>0</v>
      </c>
      <c r="X43" s="27" t="str">
        <f>VLOOKUP($A43,'Measure Inputs'!$A$2:$S$65,18,FALSE)</f>
        <v>No</v>
      </c>
      <c r="Y43" s="32">
        <f>VLOOKUP($A43,'Measure Inputs'!$A$2:$S$65,19,FALSE)</f>
        <v>1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</row>
    <row r="44" spans="1:34" x14ac:dyDescent="0.3">
      <c r="A44" s="27">
        <v>15</v>
      </c>
      <c r="B44" s="27" t="s">
        <v>77</v>
      </c>
      <c r="C44" s="27" t="s">
        <v>25</v>
      </c>
      <c r="D44" s="27" t="s">
        <v>36</v>
      </c>
      <c r="E44" s="27" t="s">
        <v>209</v>
      </c>
      <c r="F44" s="27" t="s">
        <v>61</v>
      </c>
      <c r="G44" s="27" t="s">
        <v>75</v>
      </c>
      <c r="H44" s="27">
        <v>18</v>
      </c>
      <c r="I44" s="27">
        <v>180.64265624003571</v>
      </c>
      <c r="J44" s="27" t="str">
        <f>VLOOKUP($A44,'Measure Inputs'!$A$2:$S$65,2,FALSE)</f>
        <v>Existing</v>
      </c>
      <c r="K44" s="27" t="str">
        <f>VLOOKUP($A44,'Measure Inputs'!$A$2:$S$65,3,FALSE)</f>
        <v>Home Renovation</v>
      </c>
      <c r="L44" s="27" t="str">
        <f>VLOOKUP($A44,'Measure Inputs'!$A$2:$S$65,4,FALSE)</f>
        <v>HVAC-HR</v>
      </c>
      <c r="M44" s="27" t="str">
        <f>VLOOKUP($A44,'Measure Inputs'!$A$2:$S$65,5,FALSE)</f>
        <v>Residential</v>
      </c>
      <c r="N44" s="27" t="str">
        <f>VLOOKUP($A44,'Measure Inputs'!$A$2:$S$65,7,FALSE)</f>
        <v>Cooling</v>
      </c>
      <c r="O44" s="27" t="str">
        <f>VLOOKUP($A44,'Measure Inputs'!$A$2:$S$65,9,FALSE)</f>
        <v>ENERGY STAR Central Air Conditioner-SEER 18</v>
      </c>
      <c r="P44" s="27" t="str">
        <f>VLOOKUP($A44,'Measure Inputs'!$A$2:$S$65,10,FALSE)</f>
        <v>Central Air Conditioner- SEER 15</v>
      </c>
      <c r="Q44" s="27" t="str">
        <f>VLOOKUP($A44,'Measure Inputs'!$A$2:$S$65,11,FALSE)</f>
        <v>per unit</v>
      </c>
      <c r="R44" s="27" t="str">
        <f>VLOOKUP($A44,'Measure Inputs'!$A$2:$S$65,12,FALSE)</f>
        <v>Time of Sale</v>
      </c>
      <c r="S44" s="27">
        <f>VLOOKUP($A44,'Measure Inputs'!$A$2:$S$65,13,FALSE)</f>
        <v>18</v>
      </c>
      <c r="T44" s="27">
        <f>VLOOKUP($A44,'Measure Inputs'!$A$2:$S$65,14,FALSE)</f>
        <v>1727.2</v>
      </c>
      <c r="U44" s="27">
        <f>VLOOKUP($A44,'Measure Inputs'!$A$2:$S$65,15,FALSE)</f>
        <v>0</v>
      </c>
      <c r="V44" s="27">
        <f>VLOOKUP($A44,'Measure Inputs'!$A$2:$S$65,16,FALSE)</f>
        <v>330</v>
      </c>
      <c r="W44" s="27">
        <f>VLOOKUP($A44,'Measure Inputs'!$A$2:$S$65,17,FALSE)</f>
        <v>0</v>
      </c>
      <c r="X44" s="27" t="str">
        <f>VLOOKUP($A44,'Measure Inputs'!$A$2:$S$65,18,FALSE)</f>
        <v>No</v>
      </c>
      <c r="Y44" s="32">
        <f>VLOOKUP($A44,'Measure Inputs'!$A$2:$S$65,19,FALSE)</f>
        <v>1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</row>
    <row r="45" spans="1:34" x14ac:dyDescent="0.3">
      <c r="A45" s="27">
        <v>16</v>
      </c>
      <c r="B45" s="27" t="s">
        <v>81</v>
      </c>
      <c r="C45" s="27" t="s">
        <v>25</v>
      </c>
      <c r="D45" s="27" t="s">
        <v>26</v>
      </c>
      <c r="E45" s="27" t="s">
        <v>209</v>
      </c>
      <c r="F45" s="27" t="s">
        <v>61</v>
      </c>
      <c r="G45" s="27" t="s">
        <v>75</v>
      </c>
      <c r="H45" s="27">
        <v>16</v>
      </c>
      <c r="I45" s="27">
        <v>1364.864106698458</v>
      </c>
      <c r="J45" s="27" t="str">
        <f>VLOOKUP($A45,'Measure Inputs'!$A$2:$S$65,2,FALSE)</f>
        <v>Existing</v>
      </c>
      <c r="K45" s="27" t="str">
        <f>VLOOKUP($A45,'Measure Inputs'!$A$2:$S$65,3,FALSE)</f>
        <v>Home Renovation</v>
      </c>
      <c r="L45" s="27" t="str">
        <f>VLOOKUP($A45,'Measure Inputs'!$A$2:$S$65,4,FALSE)</f>
        <v>HVAC-HR</v>
      </c>
      <c r="M45" s="27" t="str">
        <f>VLOOKUP($A45,'Measure Inputs'!$A$2:$S$65,5,FALSE)</f>
        <v>Residential</v>
      </c>
      <c r="N45" s="27" t="str">
        <f>VLOOKUP($A45,'Measure Inputs'!$A$2:$S$65,7,FALSE)</f>
        <v>Heating</v>
      </c>
      <c r="O45" s="27" t="str">
        <f>VLOOKUP($A45,'Measure Inputs'!$A$2:$S$65,9,FALSE)</f>
        <v>ASHP, SEER 16, 9.0 HSPF</v>
      </c>
      <c r="P45" s="27" t="str">
        <f>VLOOKUP($A45,'Measure Inputs'!$A$2:$S$65,10,FALSE)</f>
        <v>Electric resistance + Central AC</v>
      </c>
      <c r="Q45" s="27" t="str">
        <f>VLOOKUP($A45,'Measure Inputs'!$A$2:$S$65,11,FALSE)</f>
        <v>per unit</v>
      </c>
      <c r="R45" s="27" t="str">
        <f>VLOOKUP($A45,'Measure Inputs'!$A$2:$S$65,12,FALSE)</f>
        <v>Time of Sale</v>
      </c>
      <c r="S45" s="27">
        <f>VLOOKUP($A45,'Measure Inputs'!$A$2:$S$65,13,FALSE)</f>
        <v>16</v>
      </c>
      <c r="T45" s="27">
        <f>VLOOKUP($A45,'Measure Inputs'!$A$2:$S$65,14,FALSE)</f>
        <v>1860.8200000000002</v>
      </c>
      <c r="U45" s="27">
        <f>VLOOKUP($A45,'Measure Inputs'!$A$2:$S$65,15,FALSE)</f>
        <v>0</v>
      </c>
      <c r="V45" s="27">
        <f>VLOOKUP($A45,'Measure Inputs'!$A$2:$S$65,16,FALSE)</f>
        <v>930.41000000000008</v>
      </c>
      <c r="W45" s="27">
        <f>VLOOKUP($A45,'Measure Inputs'!$A$2:$S$65,17,FALSE)</f>
        <v>0</v>
      </c>
      <c r="X45" s="27" t="str">
        <f>VLOOKUP($A45,'Measure Inputs'!$A$2:$S$65,18,FALSE)</f>
        <v>Yes</v>
      </c>
      <c r="Y45" s="32">
        <f>VLOOKUP($A45,'Measure Inputs'!$A$2:$S$65,19,FALSE)</f>
        <v>0.87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</row>
    <row r="46" spans="1:34" x14ac:dyDescent="0.3">
      <c r="A46" s="27">
        <v>16</v>
      </c>
      <c r="B46" s="27" t="s">
        <v>81</v>
      </c>
      <c r="C46" s="27" t="s">
        <v>25</v>
      </c>
      <c r="D46" s="27" t="s">
        <v>33</v>
      </c>
      <c r="E46" s="27" t="s">
        <v>209</v>
      </c>
      <c r="F46" s="27" t="s">
        <v>61</v>
      </c>
      <c r="G46" s="27" t="s">
        <v>75</v>
      </c>
      <c r="H46" s="27">
        <v>16</v>
      </c>
      <c r="I46" s="27">
        <v>4768.0220607375268</v>
      </c>
      <c r="J46" s="27" t="str">
        <f>VLOOKUP($A46,'Measure Inputs'!$A$2:$S$65,2,FALSE)</f>
        <v>Existing</v>
      </c>
      <c r="K46" s="27" t="str">
        <f>VLOOKUP($A46,'Measure Inputs'!$A$2:$S$65,3,FALSE)</f>
        <v>Home Renovation</v>
      </c>
      <c r="L46" s="27" t="str">
        <f>VLOOKUP($A46,'Measure Inputs'!$A$2:$S$65,4,FALSE)</f>
        <v>HVAC-HR</v>
      </c>
      <c r="M46" s="27" t="str">
        <f>VLOOKUP($A46,'Measure Inputs'!$A$2:$S$65,5,FALSE)</f>
        <v>Residential</v>
      </c>
      <c r="N46" s="27" t="str">
        <f>VLOOKUP($A46,'Measure Inputs'!$A$2:$S$65,7,FALSE)</f>
        <v>Heating</v>
      </c>
      <c r="O46" s="27" t="str">
        <f>VLOOKUP($A46,'Measure Inputs'!$A$2:$S$65,9,FALSE)</f>
        <v>ASHP, SEER 16, 9.0 HSPF</v>
      </c>
      <c r="P46" s="27" t="str">
        <f>VLOOKUP($A46,'Measure Inputs'!$A$2:$S$65,10,FALSE)</f>
        <v>Electric resistance + Central AC</v>
      </c>
      <c r="Q46" s="27" t="str">
        <f>VLOOKUP($A46,'Measure Inputs'!$A$2:$S$65,11,FALSE)</f>
        <v>per unit</v>
      </c>
      <c r="R46" s="27" t="str">
        <f>VLOOKUP($A46,'Measure Inputs'!$A$2:$S$65,12,FALSE)</f>
        <v>Time of Sale</v>
      </c>
      <c r="S46" s="27">
        <f>VLOOKUP($A46,'Measure Inputs'!$A$2:$S$65,13,FALSE)</f>
        <v>16</v>
      </c>
      <c r="T46" s="27">
        <f>VLOOKUP($A46,'Measure Inputs'!$A$2:$S$65,14,FALSE)</f>
        <v>1860.8200000000002</v>
      </c>
      <c r="U46" s="27">
        <f>VLOOKUP($A46,'Measure Inputs'!$A$2:$S$65,15,FALSE)</f>
        <v>0</v>
      </c>
      <c r="V46" s="27">
        <f>VLOOKUP($A46,'Measure Inputs'!$A$2:$S$65,16,FALSE)</f>
        <v>930.41000000000008</v>
      </c>
      <c r="W46" s="27">
        <f>VLOOKUP($A46,'Measure Inputs'!$A$2:$S$65,17,FALSE)</f>
        <v>0</v>
      </c>
      <c r="X46" s="27" t="str">
        <f>VLOOKUP($A46,'Measure Inputs'!$A$2:$S$65,18,FALSE)</f>
        <v>Yes</v>
      </c>
      <c r="Y46" s="32">
        <f>VLOOKUP($A46,'Measure Inputs'!$A$2:$S$65,19,FALSE)</f>
        <v>0.87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</row>
    <row r="47" spans="1:34" x14ac:dyDescent="0.3">
      <c r="A47" s="27">
        <v>16</v>
      </c>
      <c r="B47" s="27" t="s">
        <v>81</v>
      </c>
      <c r="C47" s="27" t="s">
        <v>25</v>
      </c>
      <c r="D47" s="27" t="s">
        <v>36</v>
      </c>
      <c r="E47" s="27" t="s">
        <v>209</v>
      </c>
      <c r="F47" s="27" t="s">
        <v>61</v>
      </c>
      <c r="G47" s="27" t="s">
        <v>75</v>
      </c>
      <c r="H47" s="27">
        <v>16</v>
      </c>
      <c r="I47" s="27">
        <v>3323.6107195571958</v>
      </c>
      <c r="J47" s="27" t="str">
        <f>VLOOKUP($A47,'Measure Inputs'!$A$2:$S$65,2,FALSE)</f>
        <v>Existing</v>
      </c>
      <c r="K47" s="27" t="str">
        <f>VLOOKUP($A47,'Measure Inputs'!$A$2:$S$65,3,FALSE)</f>
        <v>Home Renovation</v>
      </c>
      <c r="L47" s="27" t="str">
        <f>VLOOKUP($A47,'Measure Inputs'!$A$2:$S$65,4,FALSE)</f>
        <v>HVAC-HR</v>
      </c>
      <c r="M47" s="27" t="str">
        <f>VLOOKUP($A47,'Measure Inputs'!$A$2:$S$65,5,FALSE)</f>
        <v>Residential</v>
      </c>
      <c r="N47" s="27" t="str">
        <f>VLOOKUP($A47,'Measure Inputs'!$A$2:$S$65,7,FALSE)</f>
        <v>Heating</v>
      </c>
      <c r="O47" s="27" t="str">
        <f>VLOOKUP($A47,'Measure Inputs'!$A$2:$S$65,9,FALSE)</f>
        <v>ASHP, SEER 16, 9.0 HSPF</v>
      </c>
      <c r="P47" s="27" t="str">
        <f>VLOOKUP($A47,'Measure Inputs'!$A$2:$S$65,10,FALSE)</f>
        <v>Electric resistance + Central AC</v>
      </c>
      <c r="Q47" s="27" t="str">
        <f>VLOOKUP($A47,'Measure Inputs'!$A$2:$S$65,11,FALSE)</f>
        <v>per unit</v>
      </c>
      <c r="R47" s="27" t="str">
        <f>VLOOKUP($A47,'Measure Inputs'!$A$2:$S$65,12,FALSE)</f>
        <v>Time of Sale</v>
      </c>
      <c r="S47" s="27">
        <f>VLOOKUP($A47,'Measure Inputs'!$A$2:$S$65,13,FALSE)</f>
        <v>16</v>
      </c>
      <c r="T47" s="27">
        <f>VLOOKUP($A47,'Measure Inputs'!$A$2:$S$65,14,FALSE)</f>
        <v>1860.8200000000002</v>
      </c>
      <c r="U47" s="27">
        <f>VLOOKUP($A47,'Measure Inputs'!$A$2:$S$65,15,FALSE)</f>
        <v>0</v>
      </c>
      <c r="V47" s="27">
        <f>VLOOKUP($A47,'Measure Inputs'!$A$2:$S$65,16,FALSE)</f>
        <v>930.41000000000008</v>
      </c>
      <c r="W47" s="27">
        <f>VLOOKUP($A47,'Measure Inputs'!$A$2:$S$65,17,FALSE)</f>
        <v>0</v>
      </c>
      <c r="X47" s="27" t="str">
        <f>VLOOKUP($A47,'Measure Inputs'!$A$2:$S$65,18,FALSE)</f>
        <v>Yes</v>
      </c>
      <c r="Y47" s="32">
        <f>VLOOKUP($A47,'Measure Inputs'!$A$2:$S$65,19,FALSE)</f>
        <v>0.87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</row>
    <row r="48" spans="1:34" x14ac:dyDescent="0.3">
      <c r="A48" s="27">
        <v>17</v>
      </c>
      <c r="B48" s="27" t="s">
        <v>84</v>
      </c>
      <c r="C48" s="27" t="s">
        <v>25</v>
      </c>
      <c r="D48" s="27" t="s">
        <v>26</v>
      </c>
      <c r="E48" s="27" t="s">
        <v>209</v>
      </c>
      <c r="F48" s="27" t="s">
        <v>61</v>
      </c>
      <c r="G48" s="27" t="s">
        <v>75</v>
      </c>
      <c r="H48" s="27">
        <v>16</v>
      </c>
      <c r="I48" s="27">
        <v>982.1422012225247</v>
      </c>
      <c r="J48" s="27" t="str">
        <f>VLOOKUP($A48,'Measure Inputs'!$A$2:$S$65,2,FALSE)</f>
        <v>Existing</v>
      </c>
      <c r="K48" s="27" t="str">
        <f>VLOOKUP($A48,'Measure Inputs'!$A$2:$S$65,3,FALSE)</f>
        <v>Home Renovation</v>
      </c>
      <c r="L48" s="27" t="str">
        <f>VLOOKUP($A48,'Measure Inputs'!$A$2:$S$65,4,FALSE)</f>
        <v>HVAC-HR</v>
      </c>
      <c r="M48" s="27" t="str">
        <f>VLOOKUP($A48,'Measure Inputs'!$A$2:$S$65,5,FALSE)</f>
        <v>Residential</v>
      </c>
      <c r="N48" s="27" t="str">
        <f>VLOOKUP($A48,'Measure Inputs'!$A$2:$S$65,7,FALSE)</f>
        <v>Heating</v>
      </c>
      <c r="O48" s="27" t="str">
        <f>VLOOKUP($A48,'Measure Inputs'!$A$2:$S$65,9,FALSE)</f>
        <v>MSHP, SEER 16, 9.0 HSPF</v>
      </c>
      <c r="P48" s="27" t="str">
        <f>VLOOKUP($A48,'Measure Inputs'!$A$2:$S$65,10,FALSE)</f>
        <v>Electric resistance +Room AC</v>
      </c>
      <c r="Q48" s="27" t="str">
        <f>VLOOKUP($A48,'Measure Inputs'!$A$2:$S$65,11,FALSE)</f>
        <v>per unit</v>
      </c>
      <c r="R48" s="27" t="str">
        <f>VLOOKUP($A48,'Measure Inputs'!$A$2:$S$65,12,FALSE)</f>
        <v>Time of Sale</v>
      </c>
      <c r="S48" s="27">
        <f>VLOOKUP($A48,'Measure Inputs'!$A$2:$S$65,13,FALSE)</f>
        <v>16</v>
      </c>
      <c r="T48" s="27">
        <f>VLOOKUP($A48,'Measure Inputs'!$A$2:$S$65,14,FALSE)</f>
        <v>210.8</v>
      </c>
      <c r="U48" s="27">
        <f>VLOOKUP($A48,'Measure Inputs'!$A$2:$S$65,15,FALSE)</f>
        <v>0</v>
      </c>
      <c r="V48" s="27">
        <f>VLOOKUP($A48,'Measure Inputs'!$A$2:$S$65,16,FALSE)</f>
        <v>105.4</v>
      </c>
      <c r="W48" s="27">
        <f>VLOOKUP($A48,'Measure Inputs'!$A$2:$S$65,17,FALSE)</f>
        <v>0</v>
      </c>
      <c r="X48" s="27" t="str">
        <f>VLOOKUP($A48,'Measure Inputs'!$A$2:$S$65,18,FALSE)</f>
        <v>Yes</v>
      </c>
      <c r="Y48" s="32">
        <f>VLOOKUP($A48,'Measure Inputs'!$A$2:$S$65,19,FALSE)</f>
        <v>1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</row>
    <row r="49" spans="1:34" x14ac:dyDescent="0.3">
      <c r="A49" s="27">
        <v>17</v>
      </c>
      <c r="B49" s="27" t="s">
        <v>84</v>
      </c>
      <c r="C49" s="27" t="s">
        <v>25</v>
      </c>
      <c r="D49" s="27" t="s">
        <v>33</v>
      </c>
      <c r="E49" s="27" t="s">
        <v>209</v>
      </c>
      <c r="F49" s="27" t="s">
        <v>61</v>
      </c>
      <c r="G49" s="27" t="s">
        <v>75</v>
      </c>
      <c r="H49" s="27">
        <v>16</v>
      </c>
      <c r="I49" s="27">
        <v>2798.4869718770442</v>
      </c>
      <c r="J49" s="27" t="str">
        <f>VLOOKUP($A49,'Measure Inputs'!$A$2:$S$65,2,FALSE)</f>
        <v>Existing</v>
      </c>
      <c r="K49" s="27" t="str">
        <f>VLOOKUP($A49,'Measure Inputs'!$A$2:$S$65,3,FALSE)</f>
        <v>Home Renovation</v>
      </c>
      <c r="L49" s="27" t="str">
        <f>VLOOKUP($A49,'Measure Inputs'!$A$2:$S$65,4,FALSE)</f>
        <v>HVAC-HR</v>
      </c>
      <c r="M49" s="27" t="str">
        <f>VLOOKUP($A49,'Measure Inputs'!$A$2:$S$65,5,FALSE)</f>
        <v>Residential</v>
      </c>
      <c r="N49" s="27" t="str">
        <f>VLOOKUP($A49,'Measure Inputs'!$A$2:$S$65,7,FALSE)</f>
        <v>Heating</v>
      </c>
      <c r="O49" s="27" t="str">
        <f>VLOOKUP($A49,'Measure Inputs'!$A$2:$S$65,9,FALSE)</f>
        <v>MSHP, SEER 16, 9.0 HSPF</v>
      </c>
      <c r="P49" s="27" t="str">
        <f>VLOOKUP($A49,'Measure Inputs'!$A$2:$S$65,10,FALSE)</f>
        <v>Electric resistance +Room AC</v>
      </c>
      <c r="Q49" s="27" t="str">
        <f>VLOOKUP($A49,'Measure Inputs'!$A$2:$S$65,11,FALSE)</f>
        <v>per unit</v>
      </c>
      <c r="R49" s="27" t="str">
        <f>VLOOKUP($A49,'Measure Inputs'!$A$2:$S$65,12,FALSE)</f>
        <v>Time of Sale</v>
      </c>
      <c r="S49" s="27">
        <f>VLOOKUP($A49,'Measure Inputs'!$A$2:$S$65,13,FALSE)</f>
        <v>16</v>
      </c>
      <c r="T49" s="27">
        <f>VLOOKUP($A49,'Measure Inputs'!$A$2:$S$65,14,FALSE)</f>
        <v>210.8</v>
      </c>
      <c r="U49" s="27">
        <f>VLOOKUP($A49,'Measure Inputs'!$A$2:$S$65,15,FALSE)</f>
        <v>0</v>
      </c>
      <c r="V49" s="27">
        <f>VLOOKUP($A49,'Measure Inputs'!$A$2:$S$65,16,FALSE)</f>
        <v>105.4</v>
      </c>
      <c r="W49" s="27">
        <f>VLOOKUP($A49,'Measure Inputs'!$A$2:$S$65,17,FALSE)</f>
        <v>0</v>
      </c>
      <c r="X49" s="27" t="str">
        <f>VLOOKUP($A49,'Measure Inputs'!$A$2:$S$65,18,FALSE)</f>
        <v>Yes</v>
      </c>
      <c r="Y49" s="32">
        <f>VLOOKUP($A49,'Measure Inputs'!$A$2:$S$65,19,FALSE)</f>
        <v>1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</row>
    <row r="50" spans="1:34" x14ac:dyDescent="0.3">
      <c r="A50" s="27">
        <v>17</v>
      </c>
      <c r="B50" s="27" t="s">
        <v>84</v>
      </c>
      <c r="C50" s="27" t="s">
        <v>25</v>
      </c>
      <c r="D50" s="27" t="s">
        <v>36</v>
      </c>
      <c r="E50" s="27" t="s">
        <v>209</v>
      </c>
      <c r="F50" s="27" t="s">
        <v>61</v>
      </c>
      <c r="G50" s="27" t="s">
        <v>75</v>
      </c>
      <c r="H50" s="27">
        <v>16</v>
      </c>
      <c r="I50" s="27">
        <v>5775.5949768058317</v>
      </c>
      <c r="J50" s="27" t="str">
        <f>VLOOKUP($A50,'Measure Inputs'!$A$2:$S$65,2,FALSE)</f>
        <v>Existing</v>
      </c>
      <c r="K50" s="27" t="str">
        <f>VLOOKUP($A50,'Measure Inputs'!$A$2:$S$65,3,FALSE)</f>
        <v>Home Renovation</v>
      </c>
      <c r="L50" s="27" t="str">
        <f>VLOOKUP($A50,'Measure Inputs'!$A$2:$S$65,4,FALSE)</f>
        <v>HVAC-HR</v>
      </c>
      <c r="M50" s="27" t="str">
        <f>VLOOKUP($A50,'Measure Inputs'!$A$2:$S$65,5,FALSE)</f>
        <v>Residential</v>
      </c>
      <c r="N50" s="27" t="str">
        <f>VLOOKUP($A50,'Measure Inputs'!$A$2:$S$65,7,FALSE)</f>
        <v>Heating</v>
      </c>
      <c r="O50" s="27" t="str">
        <f>VLOOKUP($A50,'Measure Inputs'!$A$2:$S$65,9,FALSE)</f>
        <v>MSHP, SEER 16, 9.0 HSPF</v>
      </c>
      <c r="P50" s="27" t="str">
        <f>VLOOKUP($A50,'Measure Inputs'!$A$2:$S$65,10,FALSE)</f>
        <v>Electric resistance +Room AC</v>
      </c>
      <c r="Q50" s="27" t="str">
        <f>VLOOKUP($A50,'Measure Inputs'!$A$2:$S$65,11,FALSE)</f>
        <v>per unit</v>
      </c>
      <c r="R50" s="27" t="str">
        <f>VLOOKUP($A50,'Measure Inputs'!$A$2:$S$65,12,FALSE)</f>
        <v>Time of Sale</v>
      </c>
      <c r="S50" s="27">
        <f>VLOOKUP($A50,'Measure Inputs'!$A$2:$S$65,13,FALSE)</f>
        <v>16</v>
      </c>
      <c r="T50" s="27">
        <f>VLOOKUP($A50,'Measure Inputs'!$A$2:$S$65,14,FALSE)</f>
        <v>210.8</v>
      </c>
      <c r="U50" s="27">
        <f>VLOOKUP($A50,'Measure Inputs'!$A$2:$S$65,15,FALSE)</f>
        <v>0</v>
      </c>
      <c r="V50" s="27">
        <f>VLOOKUP($A50,'Measure Inputs'!$A$2:$S$65,16,FALSE)</f>
        <v>105.4</v>
      </c>
      <c r="W50" s="27">
        <f>VLOOKUP($A50,'Measure Inputs'!$A$2:$S$65,17,FALSE)</f>
        <v>0</v>
      </c>
      <c r="X50" s="27" t="str">
        <f>VLOOKUP($A50,'Measure Inputs'!$A$2:$S$65,18,FALSE)</f>
        <v>Yes</v>
      </c>
      <c r="Y50" s="32">
        <f>VLOOKUP($A50,'Measure Inputs'!$A$2:$S$65,19,FALSE)</f>
        <v>1</v>
      </c>
      <c r="Z50" s="27">
        <v>0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</row>
    <row r="51" spans="1:34" x14ac:dyDescent="0.3">
      <c r="A51" s="27">
        <v>18</v>
      </c>
      <c r="B51" s="27" t="s">
        <v>87</v>
      </c>
      <c r="C51" s="27" t="s">
        <v>25</v>
      </c>
      <c r="D51" s="27" t="s">
        <v>26</v>
      </c>
      <c r="E51" s="27" t="s">
        <v>209</v>
      </c>
      <c r="F51" s="27" t="s">
        <v>61</v>
      </c>
      <c r="G51" s="27" t="s">
        <v>75</v>
      </c>
      <c r="H51" s="27">
        <v>25</v>
      </c>
      <c r="I51" s="27">
        <v>1825.5119433723271</v>
      </c>
      <c r="J51" s="27" t="str">
        <f>VLOOKUP($A51,'Measure Inputs'!$A$2:$S$65,2,FALSE)</f>
        <v>Existing</v>
      </c>
      <c r="K51" s="27" t="str">
        <f>VLOOKUP($A51,'Measure Inputs'!$A$2:$S$65,3,FALSE)</f>
        <v>Home Renovation</v>
      </c>
      <c r="L51" s="27" t="str">
        <f>VLOOKUP($A51,'Measure Inputs'!$A$2:$S$65,4,FALSE)</f>
        <v>HVAC-HR</v>
      </c>
      <c r="M51" s="27" t="str">
        <f>VLOOKUP($A51,'Measure Inputs'!$A$2:$S$65,5,FALSE)</f>
        <v>Residential</v>
      </c>
      <c r="N51" s="27" t="str">
        <f>VLOOKUP($A51,'Measure Inputs'!$A$2:$S$65,7,FALSE)</f>
        <v>Heating</v>
      </c>
      <c r="O51" s="27" t="str">
        <f>VLOOKUP($A51,'Measure Inputs'!$A$2:$S$65,9,FALSE)</f>
        <v>GSHP, EER 17.1, COP 3.6</v>
      </c>
      <c r="P51" s="27" t="str">
        <f>VLOOKUP($A51,'Measure Inputs'!$A$2:$S$65,10,FALSE)</f>
        <v>Electric resistance + Central AC</v>
      </c>
      <c r="Q51" s="27" t="str">
        <f>VLOOKUP($A51,'Measure Inputs'!$A$2:$S$65,11,FALSE)</f>
        <v>per unit</v>
      </c>
      <c r="R51" s="27" t="str">
        <f>VLOOKUP($A51,'Measure Inputs'!$A$2:$S$65,12,FALSE)</f>
        <v>Time of Sale</v>
      </c>
      <c r="S51" s="27">
        <f>VLOOKUP($A51,'Measure Inputs'!$A$2:$S$65,13,FALSE)</f>
        <v>25</v>
      </c>
      <c r="T51" s="27">
        <f>VLOOKUP($A51,'Measure Inputs'!$A$2:$S$65,14,FALSE)</f>
        <v>14166.1</v>
      </c>
      <c r="U51" s="27">
        <f>VLOOKUP($A51,'Measure Inputs'!$A$2:$S$65,15,FALSE)</f>
        <v>0</v>
      </c>
      <c r="V51" s="27">
        <f>VLOOKUP($A51,'Measure Inputs'!$A$2:$S$65,16,FALSE)</f>
        <v>12000</v>
      </c>
      <c r="W51" s="27">
        <f>VLOOKUP($A51,'Measure Inputs'!$A$2:$S$65,17,FALSE)</f>
        <v>0</v>
      </c>
      <c r="X51" s="27" t="str">
        <f>VLOOKUP($A51,'Measure Inputs'!$A$2:$S$65,18,FALSE)</f>
        <v>Yes</v>
      </c>
      <c r="Y51" s="32">
        <f>VLOOKUP($A51,'Measure Inputs'!$A$2:$S$65,19,FALSE)</f>
        <v>0.13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</row>
    <row r="52" spans="1:34" x14ac:dyDescent="0.3">
      <c r="A52" s="27">
        <v>18</v>
      </c>
      <c r="B52" s="27" t="s">
        <v>87</v>
      </c>
      <c r="C52" s="27" t="s">
        <v>25</v>
      </c>
      <c r="D52" s="27" t="s">
        <v>33</v>
      </c>
      <c r="E52" s="27" t="s">
        <v>209</v>
      </c>
      <c r="F52" s="27" t="s">
        <v>61</v>
      </c>
      <c r="G52" s="27" t="s">
        <v>75</v>
      </c>
      <c r="H52" s="27">
        <v>25</v>
      </c>
      <c r="I52" s="27">
        <v>7407.497827703749</v>
      </c>
      <c r="J52" s="27" t="str">
        <f>VLOOKUP($A52,'Measure Inputs'!$A$2:$S$65,2,FALSE)</f>
        <v>Existing</v>
      </c>
      <c r="K52" s="27" t="str">
        <f>VLOOKUP($A52,'Measure Inputs'!$A$2:$S$65,3,FALSE)</f>
        <v>Home Renovation</v>
      </c>
      <c r="L52" s="27" t="str">
        <f>VLOOKUP($A52,'Measure Inputs'!$A$2:$S$65,4,FALSE)</f>
        <v>HVAC-HR</v>
      </c>
      <c r="M52" s="27" t="str">
        <f>VLOOKUP($A52,'Measure Inputs'!$A$2:$S$65,5,FALSE)</f>
        <v>Residential</v>
      </c>
      <c r="N52" s="27" t="str">
        <f>VLOOKUP($A52,'Measure Inputs'!$A$2:$S$65,7,FALSE)</f>
        <v>Heating</v>
      </c>
      <c r="O52" s="27" t="str">
        <f>VLOOKUP($A52,'Measure Inputs'!$A$2:$S$65,9,FALSE)</f>
        <v>GSHP, EER 17.1, COP 3.6</v>
      </c>
      <c r="P52" s="27" t="str">
        <f>VLOOKUP($A52,'Measure Inputs'!$A$2:$S$65,10,FALSE)</f>
        <v>Electric resistance + Central AC</v>
      </c>
      <c r="Q52" s="27" t="str">
        <f>VLOOKUP($A52,'Measure Inputs'!$A$2:$S$65,11,FALSE)</f>
        <v>per unit</v>
      </c>
      <c r="R52" s="27" t="str">
        <f>VLOOKUP($A52,'Measure Inputs'!$A$2:$S$65,12,FALSE)</f>
        <v>Time of Sale</v>
      </c>
      <c r="S52" s="27">
        <f>VLOOKUP($A52,'Measure Inputs'!$A$2:$S$65,13,FALSE)</f>
        <v>25</v>
      </c>
      <c r="T52" s="27">
        <f>VLOOKUP($A52,'Measure Inputs'!$A$2:$S$65,14,FALSE)</f>
        <v>14166.1</v>
      </c>
      <c r="U52" s="27">
        <f>VLOOKUP($A52,'Measure Inputs'!$A$2:$S$65,15,FALSE)</f>
        <v>0</v>
      </c>
      <c r="V52" s="27">
        <f>VLOOKUP($A52,'Measure Inputs'!$A$2:$S$65,16,FALSE)</f>
        <v>12000</v>
      </c>
      <c r="W52" s="27">
        <f>VLOOKUP($A52,'Measure Inputs'!$A$2:$S$65,17,FALSE)</f>
        <v>0</v>
      </c>
      <c r="X52" s="27" t="str">
        <f>VLOOKUP($A52,'Measure Inputs'!$A$2:$S$65,18,FALSE)</f>
        <v>Yes</v>
      </c>
      <c r="Y52" s="32">
        <f>VLOOKUP($A52,'Measure Inputs'!$A$2:$S$65,19,FALSE)</f>
        <v>0.13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</row>
    <row r="53" spans="1:34" x14ac:dyDescent="0.3">
      <c r="A53" s="27">
        <v>18</v>
      </c>
      <c r="B53" s="27" t="s">
        <v>87</v>
      </c>
      <c r="C53" s="27" t="s">
        <v>25</v>
      </c>
      <c r="D53" s="27" t="s">
        <v>36</v>
      </c>
      <c r="E53" s="27" t="s">
        <v>209</v>
      </c>
      <c r="F53" s="27" t="s">
        <v>61</v>
      </c>
      <c r="G53" s="27" t="s">
        <v>75</v>
      </c>
      <c r="H53" s="27">
        <v>25</v>
      </c>
      <c r="I53" s="27">
        <v>12893.856374538749</v>
      </c>
      <c r="J53" s="27" t="str">
        <f>VLOOKUP($A53,'Measure Inputs'!$A$2:$S$65,2,FALSE)</f>
        <v>Existing</v>
      </c>
      <c r="K53" s="27" t="str">
        <f>VLOOKUP($A53,'Measure Inputs'!$A$2:$S$65,3,FALSE)</f>
        <v>Home Renovation</v>
      </c>
      <c r="L53" s="27" t="str">
        <f>VLOOKUP($A53,'Measure Inputs'!$A$2:$S$65,4,FALSE)</f>
        <v>HVAC-HR</v>
      </c>
      <c r="M53" s="27" t="str">
        <f>VLOOKUP($A53,'Measure Inputs'!$A$2:$S$65,5,FALSE)</f>
        <v>Residential</v>
      </c>
      <c r="N53" s="27" t="str">
        <f>VLOOKUP($A53,'Measure Inputs'!$A$2:$S$65,7,FALSE)</f>
        <v>Heating</v>
      </c>
      <c r="O53" s="27" t="str">
        <f>VLOOKUP($A53,'Measure Inputs'!$A$2:$S$65,9,FALSE)</f>
        <v>GSHP, EER 17.1, COP 3.6</v>
      </c>
      <c r="P53" s="27" t="str">
        <f>VLOOKUP($A53,'Measure Inputs'!$A$2:$S$65,10,FALSE)</f>
        <v>Electric resistance + Central AC</v>
      </c>
      <c r="Q53" s="27" t="str">
        <f>VLOOKUP($A53,'Measure Inputs'!$A$2:$S$65,11,FALSE)</f>
        <v>per unit</v>
      </c>
      <c r="R53" s="27" t="str">
        <f>VLOOKUP($A53,'Measure Inputs'!$A$2:$S$65,12,FALSE)</f>
        <v>Time of Sale</v>
      </c>
      <c r="S53" s="27">
        <f>VLOOKUP($A53,'Measure Inputs'!$A$2:$S$65,13,FALSE)</f>
        <v>25</v>
      </c>
      <c r="T53" s="27">
        <f>VLOOKUP($A53,'Measure Inputs'!$A$2:$S$65,14,FALSE)</f>
        <v>14166.1</v>
      </c>
      <c r="U53" s="27">
        <f>VLOOKUP($A53,'Measure Inputs'!$A$2:$S$65,15,FALSE)</f>
        <v>0</v>
      </c>
      <c r="V53" s="27">
        <f>VLOOKUP($A53,'Measure Inputs'!$A$2:$S$65,16,FALSE)</f>
        <v>12000</v>
      </c>
      <c r="W53" s="27">
        <f>VLOOKUP($A53,'Measure Inputs'!$A$2:$S$65,17,FALSE)</f>
        <v>0</v>
      </c>
      <c r="X53" s="27" t="str">
        <f>VLOOKUP($A53,'Measure Inputs'!$A$2:$S$65,18,FALSE)</f>
        <v>Yes</v>
      </c>
      <c r="Y53" s="32">
        <f>VLOOKUP($A53,'Measure Inputs'!$A$2:$S$65,19,FALSE)</f>
        <v>0.13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</row>
    <row r="54" spans="1:34" x14ac:dyDescent="0.3">
      <c r="A54" s="27">
        <v>19</v>
      </c>
      <c r="B54" s="27" t="s">
        <v>89</v>
      </c>
      <c r="C54" s="27" t="s">
        <v>25</v>
      </c>
      <c r="D54" s="27" t="s">
        <v>26</v>
      </c>
      <c r="E54" s="27" t="s">
        <v>209</v>
      </c>
      <c r="F54" s="27" t="s">
        <v>61</v>
      </c>
      <c r="G54" s="27" t="s">
        <v>75</v>
      </c>
      <c r="H54" s="27">
        <v>16</v>
      </c>
      <c r="I54" s="27">
        <v>1894.6819011996131</v>
      </c>
      <c r="J54" s="27" t="str">
        <f>VLOOKUP($A54,'Measure Inputs'!$A$2:$S$65,2,FALSE)</f>
        <v>Existing</v>
      </c>
      <c r="K54" s="27" t="str">
        <f>VLOOKUP($A54,'Measure Inputs'!$A$2:$S$65,3,FALSE)</f>
        <v>Home Renovation</v>
      </c>
      <c r="L54" s="27" t="str">
        <f>VLOOKUP($A54,'Measure Inputs'!$A$2:$S$65,4,FALSE)</f>
        <v>HVAC-HR</v>
      </c>
      <c r="M54" s="27" t="str">
        <f>VLOOKUP($A54,'Measure Inputs'!$A$2:$S$65,5,FALSE)</f>
        <v>Residential</v>
      </c>
      <c r="N54" s="27" t="str">
        <f>VLOOKUP($A54,'Measure Inputs'!$A$2:$S$65,7,FALSE)</f>
        <v>Heating</v>
      </c>
      <c r="O54" s="27" t="str">
        <f>VLOOKUP($A54,'Measure Inputs'!$A$2:$S$65,9,FALSE)</f>
        <v>ASHP, SEER 16, 9.0 HSPF</v>
      </c>
      <c r="P54" s="27" t="str">
        <f>VLOOKUP($A54,'Measure Inputs'!$A$2:$S$65,10,FALSE)</f>
        <v>Electric resistance + Central AC</v>
      </c>
      <c r="Q54" s="27" t="str">
        <f>VLOOKUP($A54,'Measure Inputs'!$A$2:$S$65,11,FALSE)</f>
        <v>per unit</v>
      </c>
      <c r="R54" s="27" t="str">
        <f>VLOOKUP($A54,'Measure Inputs'!$A$2:$S$65,12,FALSE)</f>
        <v>Time of Sale</v>
      </c>
      <c r="S54" s="27">
        <f>VLOOKUP($A54,'Measure Inputs'!$A$2:$S$65,13,FALSE)</f>
        <v>16</v>
      </c>
      <c r="T54" s="27">
        <f>VLOOKUP($A54,'Measure Inputs'!$A$2:$S$65,14,FALSE)</f>
        <v>1860.8200000000002</v>
      </c>
      <c r="U54" s="27">
        <f>VLOOKUP($A54,'Measure Inputs'!$A$2:$S$65,15,FALSE)</f>
        <v>0</v>
      </c>
      <c r="V54" s="27">
        <f>VLOOKUP($A54,'Measure Inputs'!$A$2:$S$65,16,FALSE)</f>
        <v>930.41000000000008</v>
      </c>
      <c r="W54" s="27">
        <f>VLOOKUP($A54,'Measure Inputs'!$A$2:$S$65,17,FALSE)</f>
        <v>0</v>
      </c>
      <c r="X54" s="27" t="str">
        <f>VLOOKUP($A54,'Measure Inputs'!$A$2:$S$65,18,FALSE)</f>
        <v>Yes</v>
      </c>
      <c r="Y54" s="32">
        <f>VLOOKUP($A54,'Measure Inputs'!$A$2:$S$65,19,FALSE)</f>
        <v>0.92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0</v>
      </c>
    </row>
    <row r="55" spans="1:34" x14ac:dyDescent="0.3">
      <c r="A55" s="27">
        <v>19</v>
      </c>
      <c r="B55" s="27" t="s">
        <v>89</v>
      </c>
      <c r="C55" s="27" t="s">
        <v>25</v>
      </c>
      <c r="D55" s="27" t="s">
        <v>33</v>
      </c>
      <c r="E55" s="27" t="s">
        <v>209</v>
      </c>
      <c r="F55" s="27" t="s">
        <v>61</v>
      </c>
      <c r="G55" s="27" t="s">
        <v>75</v>
      </c>
      <c r="H55" s="27">
        <v>16</v>
      </c>
      <c r="I55" s="27">
        <v>8246.1200371862415</v>
      </c>
      <c r="J55" s="27" t="str">
        <f>VLOOKUP($A55,'Measure Inputs'!$A$2:$S$65,2,FALSE)</f>
        <v>Existing</v>
      </c>
      <c r="K55" s="27" t="str">
        <f>VLOOKUP($A55,'Measure Inputs'!$A$2:$S$65,3,FALSE)</f>
        <v>Home Renovation</v>
      </c>
      <c r="L55" s="27" t="str">
        <f>VLOOKUP($A55,'Measure Inputs'!$A$2:$S$65,4,FALSE)</f>
        <v>HVAC-HR</v>
      </c>
      <c r="M55" s="27" t="str">
        <f>VLOOKUP($A55,'Measure Inputs'!$A$2:$S$65,5,FALSE)</f>
        <v>Residential</v>
      </c>
      <c r="N55" s="27" t="str">
        <f>VLOOKUP($A55,'Measure Inputs'!$A$2:$S$65,7,FALSE)</f>
        <v>Heating</v>
      </c>
      <c r="O55" s="27" t="str">
        <f>VLOOKUP($A55,'Measure Inputs'!$A$2:$S$65,9,FALSE)</f>
        <v>ASHP, SEER 16, 9.0 HSPF</v>
      </c>
      <c r="P55" s="27" t="str">
        <f>VLOOKUP($A55,'Measure Inputs'!$A$2:$S$65,10,FALSE)</f>
        <v>Electric resistance + Central AC</v>
      </c>
      <c r="Q55" s="27" t="str">
        <f>VLOOKUP($A55,'Measure Inputs'!$A$2:$S$65,11,FALSE)</f>
        <v>per unit</v>
      </c>
      <c r="R55" s="27" t="str">
        <f>VLOOKUP($A55,'Measure Inputs'!$A$2:$S$65,12,FALSE)</f>
        <v>Time of Sale</v>
      </c>
      <c r="S55" s="27">
        <f>VLOOKUP($A55,'Measure Inputs'!$A$2:$S$65,13,FALSE)</f>
        <v>16</v>
      </c>
      <c r="T55" s="27">
        <f>VLOOKUP($A55,'Measure Inputs'!$A$2:$S$65,14,FALSE)</f>
        <v>1860.8200000000002</v>
      </c>
      <c r="U55" s="27">
        <f>VLOOKUP($A55,'Measure Inputs'!$A$2:$S$65,15,FALSE)</f>
        <v>0</v>
      </c>
      <c r="V55" s="27">
        <f>VLOOKUP($A55,'Measure Inputs'!$A$2:$S$65,16,FALSE)</f>
        <v>930.41000000000008</v>
      </c>
      <c r="W55" s="27">
        <f>VLOOKUP($A55,'Measure Inputs'!$A$2:$S$65,17,FALSE)</f>
        <v>0</v>
      </c>
      <c r="X55" s="27" t="str">
        <f>VLOOKUP($A55,'Measure Inputs'!$A$2:$S$65,18,FALSE)</f>
        <v>Yes</v>
      </c>
      <c r="Y55" s="32">
        <f>VLOOKUP($A55,'Measure Inputs'!$A$2:$S$65,19,FALSE)</f>
        <v>0.92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</row>
    <row r="56" spans="1:34" x14ac:dyDescent="0.3">
      <c r="A56" s="27">
        <v>19</v>
      </c>
      <c r="B56" s="27" t="s">
        <v>89</v>
      </c>
      <c r="C56" s="27" t="s">
        <v>25</v>
      </c>
      <c r="D56" s="27" t="s">
        <v>36</v>
      </c>
      <c r="E56" s="27" t="s">
        <v>209</v>
      </c>
      <c r="F56" s="27" t="s">
        <v>61</v>
      </c>
      <c r="G56" s="27" t="s">
        <v>75</v>
      </c>
      <c r="H56" s="27">
        <v>16</v>
      </c>
      <c r="I56" s="27">
        <v>15094.191761992621</v>
      </c>
      <c r="J56" s="27" t="str">
        <f>VLOOKUP($A56,'Measure Inputs'!$A$2:$S$65,2,FALSE)</f>
        <v>Existing</v>
      </c>
      <c r="K56" s="27" t="str">
        <f>VLOOKUP($A56,'Measure Inputs'!$A$2:$S$65,3,FALSE)</f>
        <v>Home Renovation</v>
      </c>
      <c r="L56" s="27" t="str">
        <f>VLOOKUP($A56,'Measure Inputs'!$A$2:$S$65,4,FALSE)</f>
        <v>HVAC-HR</v>
      </c>
      <c r="M56" s="27" t="str">
        <f>VLOOKUP($A56,'Measure Inputs'!$A$2:$S$65,5,FALSE)</f>
        <v>Residential</v>
      </c>
      <c r="N56" s="27" t="str">
        <f>VLOOKUP($A56,'Measure Inputs'!$A$2:$S$65,7,FALSE)</f>
        <v>Heating</v>
      </c>
      <c r="O56" s="27" t="str">
        <f>VLOOKUP($A56,'Measure Inputs'!$A$2:$S$65,9,FALSE)</f>
        <v>ASHP, SEER 16, 9.0 HSPF</v>
      </c>
      <c r="P56" s="27" t="str">
        <f>VLOOKUP($A56,'Measure Inputs'!$A$2:$S$65,10,FALSE)</f>
        <v>Electric resistance + Central AC</v>
      </c>
      <c r="Q56" s="27" t="str">
        <f>VLOOKUP($A56,'Measure Inputs'!$A$2:$S$65,11,FALSE)</f>
        <v>per unit</v>
      </c>
      <c r="R56" s="27" t="str">
        <f>VLOOKUP($A56,'Measure Inputs'!$A$2:$S$65,12,FALSE)</f>
        <v>Time of Sale</v>
      </c>
      <c r="S56" s="27">
        <f>VLOOKUP($A56,'Measure Inputs'!$A$2:$S$65,13,FALSE)</f>
        <v>16</v>
      </c>
      <c r="T56" s="27">
        <f>VLOOKUP($A56,'Measure Inputs'!$A$2:$S$65,14,FALSE)</f>
        <v>1860.8200000000002</v>
      </c>
      <c r="U56" s="27">
        <f>VLOOKUP($A56,'Measure Inputs'!$A$2:$S$65,15,FALSE)</f>
        <v>0</v>
      </c>
      <c r="V56" s="27">
        <f>VLOOKUP($A56,'Measure Inputs'!$A$2:$S$65,16,FALSE)</f>
        <v>930.41000000000008</v>
      </c>
      <c r="W56" s="27">
        <f>VLOOKUP($A56,'Measure Inputs'!$A$2:$S$65,17,FALSE)</f>
        <v>0</v>
      </c>
      <c r="X56" s="27" t="str">
        <f>VLOOKUP($A56,'Measure Inputs'!$A$2:$S$65,18,FALSE)</f>
        <v>Yes</v>
      </c>
      <c r="Y56" s="32">
        <f>VLOOKUP($A56,'Measure Inputs'!$A$2:$S$65,19,FALSE)</f>
        <v>0.92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</row>
    <row r="57" spans="1:34" x14ac:dyDescent="0.3">
      <c r="A57" s="27">
        <v>20</v>
      </c>
      <c r="B57" s="27" t="s">
        <v>90</v>
      </c>
      <c r="C57" s="27" t="s">
        <v>25</v>
      </c>
      <c r="D57" s="27" t="s">
        <v>26</v>
      </c>
      <c r="E57" s="27" t="s">
        <v>209</v>
      </c>
      <c r="F57" s="27" t="s">
        <v>61</v>
      </c>
      <c r="G57" s="27" t="s">
        <v>75</v>
      </c>
      <c r="H57" s="27">
        <v>16</v>
      </c>
      <c r="I57" s="27">
        <v>1706.5822955758561</v>
      </c>
      <c r="J57" s="27" t="str">
        <f>VLOOKUP($A57,'Measure Inputs'!$A$2:$S$65,2,FALSE)</f>
        <v>Existing</v>
      </c>
      <c r="K57" s="27" t="str">
        <f>VLOOKUP($A57,'Measure Inputs'!$A$2:$S$65,3,FALSE)</f>
        <v>Home Renovation</v>
      </c>
      <c r="L57" s="27" t="str">
        <f>VLOOKUP($A57,'Measure Inputs'!$A$2:$S$65,4,FALSE)</f>
        <v>HVAC-HR</v>
      </c>
      <c r="M57" s="27" t="str">
        <f>VLOOKUP($A57,'Measure Inputs'!$A$2:$S$65,5,FALSE)</f>
        <v>Residential</v>
      </c>
      <c r="N57" s="27" t="str">
        <f>VLOOKUP($A57,'Measure Inputs'!$A$2:$S$65,7,FALSE)</f>
        <v>Heating</v>
      </c>
      <c r="O57" s="27" t="str">
        <f>VLOOKUP($A57,'Measure Inputs'!$A$2:$S$65,9,FALSE)</f>
        <v>MSHP, SEER 16, 9.0 HSPF</v>
      </c>
      <c r="P57" s="27" t="str">
        <f>VLOOKUP($A57,'Measure Inputs'!$A$2:$S$65,10,FALSE)</f>
        <v>Electric resistance +Room AC</v>
      </c>
      <c r="Q57" s="27" t="str">
        <f>VLOOKUP($A57,'Measure Inputs'!$A$2:$S$65,11,FALSE)</f>
        <v>per unit</v>
      </c>
      <c r="R57" s="27" t="str">
        <f>VLOOKUP($A57,'Measure Inputs'!$A$2:$S$65,12,FALSE)</f>
        <v>Time of Sale</v>
      </c>
      <c r="S57" s="27">
        <f>VLOOKUP($A57,'Measure Inputs'!$A$2:$S$65,13,FALSE)</f>
        <v>16</v>
      </c>
      <c r="T57" s="27">
        <f>VLOOKUP($A57,'Measure Inputs'!$A$2:$S$65,14,FALSE)</f>
        <v>210.8</v>
      </c>
      <c r="U57" s="27">
        <f>VLOOKUP($A57,'Measure Inputs'!$A$2:$S$65,15,FALSE)</f>
        <v>0</v>
      </c>
      <c r="V57" s="27">
        <f>VLOOKUP($A57,'Measure Inputs'!$A$2:$S$65,16,FALSE)</f>
        <v>105.4</v>
      </c>
      <c r="W57" s="27">
        <f>VLOOKUP($A57,'Measure Inputs'!$A$2:$S$65,17,FALSE)</f>
        <v>0</v>
      </c>
      <c r="X57" s="27" t="str">
        <f>VLOOKUP($A57,'Measure Inputs'!$A$2:$S$65,18,FALSE)</f>
        <v>Yes</v>
      </c>
      <c r="Y57" s="32">
        <f>VLOOKUP($A57,'Measure Inputs'!$A$2:$S$65,19,FALSE)</f>
        <v>1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</row>
    <row r="58" spans="1:34" x14ac:dyDescent="0.3">
      <c r="A58" s="27">
        <v>20</v>
      </c>
      <c r="B58" s="27" t="s">
        <v>90</v>
      </c>
      <c r="C58" s="27" t="s">
        <v>25</v>
      </c>
      <c r="D58" s="27" t="s">
        <v>33</v>
      </c>
      <c r="E58" s="27" t="s">
        <v>209</v>
      </c>
      <c r="F58" s="27" t="s">
        <v>61</v>
      </c>
      <c r="G58" s="27" t="s">
        <v>75</v>
      </c>
      <c r="H58" s="27">
        <v>16</v>
      </c>
      <c r="I58" s="27">
        <v>7685.8718868541528</v>
      </c>
      <c r="J58" s="27" t="str">
        <f>VLOOKUP($A58,'Measure Inputs'!$A$2:$S$65,2,FALSE)</f>
        <v>Existing</v>
      </c>
      <c r="K58" s="27" t="str">
        <f>VLOOKUP($A58,'Measure Inputs'!$A$2:$S$65,3,FALSE)</f>
        <v>Home Renovation</v>
      </c>
      <c r="L58" s="27" t="str">
        <f>VLOOKUP($A58,'Measure Inputs'!$A$2:$S$65,4,FALSE)</f>
        <v>HVAC-HR</v>
      </c>
      <c r="M58" s="27" t="str">
        <f>VLOOKUP($A58,'Measure Inputs'!$A$2:$S$65,5,FALSE)</f>
        <v>Residential</v>
      </c>
      <c r="N58" s="27" t="str">
        <f>VLOOKUP($A58,'Measure Inputs'!$A$2:$S$65,7,FALSE)</f>
        <v>Heating</v>
      </c>
      <c r="O58" s="27" t="str">
        <f>VLOOKUP($A58,'Measure Inputs'!$A$2:$S$65,9,FALSE)</f>
        <v>MSHP, SEER 16, 9.0 HSPF</v>
      </c>
      <c r="P58" s="27" t="str">
        <f>VLOOKUP($A58,'Measure Inputs'!$A$2:$S$65,10,FALSE)</f>
        <v>Electric resistance +Room AC</v>
      </c>
      <c r="Q58" s="27" t="str">
        <f>VLOOKUP($A58,'Measure Inputs'!$A$2:$S$65,11,FALSE)</f>
        <v>per unit</v>
      </c>
      <c r="R58" s="27" t="str">
        <f>VLOOKUP($A58,'Measure Inputs'!$A$2:$S$65,12,FALSE)</f>
        <v>Time of Sale</v>
      </c>
      <c r="S58" s="27">
        <f>VLOOKUP($A58,'Measure Inputs'!$A$2:$S$65,13,FALSE)</f>
        <v>16</v>
      </c>
      <c r="T58" s="27">
        <f>VLOOKUP($A58,'Measure Inputs'!$A$2:$S$65,14,FALSE)</f>
        <v>210.8</v>
      </c>
      <c r="U58" s="27">
        <f>VLOOKUP($A58,'Measure Inputs'!$A$2:$S$65,15,FALSE)</f>
        <v>0</v>
      </c>
      <c r="V58" s="27">
        <f>VLOOKUP($A58,'Measure Inputs'!$A$2:$S$65,16,FALSE)</f>
        <v>105.4</v>
      </c>
      <c r="W58" s="27">
        <f>VLOOKUP($A58,'Measure Inputs'!$A$2:$S$65,17,FALSE)</f>
        <v>0</v>
      </c>
      <c r="X58" s="27" t="str">
        <f>VLOOKUP($A58,'Measure Inputs'!$A$2:$S$65,18,FALSE)</f>
        <v>Yes</v>
      </c>
      <c r="Y58" s="32">
        <f>VLOOKUP($A58,'Measure Inputs'!$A$2:$S$65,19,FALSE)</f>
        <v>1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</row>
    <row r="59" spans="1:34" x14ac:dyDescent="0.3">
      <c r="A59" s="27">
        <v>20</v>
      </c>
      <c r="B59" s="27" t="s">
        <v>90</v>
      </c>
      <c r="C59" s="27" t="s">
        <v>25</v>
      </c>
      <c r="D59" s="27" t="s">
        <v>36</v>
      </c>
      <c r="E59" s="27" t="s">
        <v>209</v>
      </c>
      <c r="F59" s="27" t="s">
        <v>61</v>
      </c>
      <c r="G59" s="27" t="s">
        <v>75</v>
      </c>
      <c r="H59" s="27">
        <v>16</v>
      </c>
      <c r="I59" s="27">
        <v>18791.378774022531</v>
      </c>
      <c r="J59" s="27" t="str">
        <f>VLOOKUP($A59,'Measure Inputs'!$A$2:$S$65,2,FALSE)</f>
        <v>Existing</v>
      </c>
      <c r="K59" s="27" t="str">
        <f>VLOOKUP($A59,'Measure Inputs'!$A$2:$S$65,3,FALSE)</f>
        <v>Home Renovation</v>
      </c>
      <c r="L59" s="27" t="str">
        <f>VLOOKUP($A59,'Measure Inputs'!$A$2:$S$65,4,FALSE)</f>
        <v>HVAC-HR</v>
      </c>
      <c r="M59" s="27" t="str">
        <f>VLOOKUP($A59,'Measure Inputs'!$A$2:$S$65,5,FALSE)</f>
        <v>Residential</v>
      </c>
      <c r="N59" s="27" t="str">
        <f>VLOOKUP($A59,'Measure Inputs'!$A$2:$S$65,7,FALSE)</f>
        <v>Heating</v>
      </c>
      <c r="O59" s="27" t="str">
        <f>VLOOKUP($A59,'Measure Inputs'!$A$2:$S$65,9,FALSE)</f>
        <v>MSHP, SEER 16, 9.0 HSPF</v>
      </c>
      <c r="P59" s="27" t="str">
        <f>VLOOKUP($A59,'Measure Inputs'!$A$2:$S$65,10,FALSE)</f>
        <v>Electric resistance +Room AC</v>
      </c>
      <c r="Q59" s="27" t="str">
        <f>VLOOKUP($A59,'Measure Inputs'!$A$2:$S$65,11,FALSE)</f>
        <v>per unit</v>
      </c>
      <c r="R59" s="27" t="str">
        <f>VLOOKUP($A59,'Measure Inputs'!$A$2:$S$65,12,FALSE)</f>
        <v>Time of Sale</v>
      </c>
      <c r="S59" s="27">
        <f>VLOOKUP($A59,'Measure Inputs'!$A$2:$S$65,13,FALSE)</f>
        <v>16</v>
      </c>
      <c r="T59" s="27">
        <f>VLOOKUP($A59,'Measure Inputs'!$A$2:$S$65,14,FALSE)</f>
        <v>210.8</v>
      </c>
      <c r="U59" s="27">
        <f>VLOOKUP($A59,'Measure Inputs'!$A$2:$S$65,15,FALSE)</f>
        <v>0</v>
      </c>
      <c r="V59" s="27">
        <f>VLOOKUP($A59,'Measure Inputs'!$A$2:$S$65,16,FALSE)</f>
        <v>105.4</v>
      </c>
      <c r="W59" s="27">
        <f>VLOOKUP($A59,'Measure Inputs'!$A$2:$S$65,17,FALSE)</f>
        <v>0</v>
      </c>
      <c r="X59" s="27" t="str">
        <f>VLOOKUP($A59,'Measure Inputs'!$A$2:$S$65,18,FALSE)</f>
        <v>Yes</v>
      </c>
      <c r="Y59" s="32">
        <f>VLOOKUP($A59,'Measure Inputs'!$A$2:$S$65,19,FALSE)</f>
        <v>1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</row>
    <row r="60" spans="1:34" x14ac:dyDescent="0.3">
      <c r="A60" s="27">
        <v>21</v>
      </c>
      <c r="B60" s="27" t="s">
        <v>91</v>
      </c>
      <c r="C60" s="27" t="s">
        <v>25</v>
      </c>
      <c r="D60" s="27" t="s">
        <v>26</v>
      </c>
      <c r="E60" s="27" t="s">
        <v>209</v>
      </c>
      <c r="F60" s="27" t="s">
        <v>61</v>
      </c>
      <c r="G60" s="27" t="s">
        <v>75</v>
      </c>
      <c r="H60" s="27">
        <v>25</v>
      </c>
      <c r="I60" s="27">
        <v>1848.863349973921</v>
      </c>
      <c r="J60" s="27" t="str">
        <f>VLOOKUP($A60,'Measure Inputs'!$A$2:$S$65,2,FALSE)</f>
        <v>Existing</v>
      </c>
      <c r="K60" s="27" t="str">
        <f>VLOOKUP($A60,'Measure Inputs'!$A$2:$S$65,3,FALSE)</f>
        <v>Home Renovation</v>
      </c>
      <c r="L60" s="27" t="str">
        <f>VLOOKUP($A60,'Measure Inputs'!$A$2:$S$65,4,FALSE)</f>
        <v>HVAC-HR</v>
      </c>
      <c r="M60" s="27" t="str">
        <f>VLOOKUP($A60,'Measure Inputs'!$A$2:$S$65,5,FALSE)</f>
        <v>Residential</v>
      </c>
      <c r="N60" s="27" t="str">
        <f>VLOOKUP($A60,'Measure Inputs'!$A$2:$S$65,7,FALSE)</f>
        <v>Heating</v>
      </c>
      <c r="O60" s="27" t="str">
        <f>VLOOKUP($A60,'Measure Inputs'!$A$2:$S$65,9,FALSE)</f>
        <v>GSHP, EER 17.1, COP 3.6</v>
      </c>
      <c r="P60" s="27" t="str">
        <f>VLOOKUP($A60,'Measure Inputs'!$A$2:$S$65,10,FALSE)</f>
        <v>Electric resistance + Central AC</v>
      </c>
      <c r="Q60" s="27" t="str">
        <f>VLOOKUP($A60,'Measure Inputs'!$A$2:$S$65,11,FALSE)</f>
        <v>per unit</v>
      </c>
      <c r="R60" s="27" t="str">
        <f>VLOOKUP($A60,'Measure Inputs'!$A$2:$S$65,12,FALSE)</f>
        <v>Time of Sale</v>
      </c>
      <c r="S60" s="27">
        <f>VLOOKUP($A60,'Measure Inputs'!$A$2:$S$65,13,FALSE)</f>
        <v>25</v>
      </c>
      <c r="T60" s="27">
        <f>VLOOKUP($A60,'Measure Inputs'!$A$2:$S$65,14,FALSE)</f>
        <v>14166.1</v>
      </c>
      <c r="U60" s="27">
        <f>VLOOKUP($A60,'Measure Inputs'!$A$2:$S$65,15,FALSE)</f>
        <v>0</v>
      </c>
      <c r="V60" s="27">
        <f>VLOOKUP($A60,'Measure Inputs'!$A$2:$S$65,16,FALSE)</f>
        <v>7500</v>
      </c>
      <c r="W60" s="27">
        <f>VLOOKUP($A60,'Measure Inputs'!$A$2:$S$65,17,FALSE)</f>
        <v>0</v>
      </c>
      <c r="X60" s="27" t="str">
        <f>VLOOKUP($A60,'Measure Inputs'!$A$2:$S$65,18,FALSE)</f>
        <v>Yes</v>
      </c>
      <c r="Y60" s="32">
        <f>VLOOKUP($A60,'Measure Inputs'!$A$2:$S$65,19,FALSE)</f>
        <v>0.08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</row>
    <row r="61" spans="1:34" x14ac:dyDescent="0.3">
      <c r="A61" s="27">
        <v>21</v>
      </c>
      <c r="B61" s="27" t="s">
        <v>91</v>
      </c>
      <c r="C61" s="27" t="s">
        <v>25</v>
      </c>
      <c r="D61" s="27" t="s">
        <v>33</v>
      </c>
      <c r="E61" s="27" t="s">
        <v>209</v>
      </c>
      <c r="F61" s="27" t="s">
        <v>61</v>
      </c>
      <c r="G61" s="27" t="s">
        <v>75</v>
      </c>
      <c r="H61" s="27">
        <v>25</v>
      </c>
      <c r="I61" s="27">
        <v>7489.7990455531453</v>
      </c>
      <c r="J61" s="27" t="str">
        <f>VLOOKUP($A61,'Measure Inputs'!$A$2:$S$65,2,FALSE)</f>
        <v>Existing</v>
      </c>
      <c r="K61" s="27" t="str">
        <f>VLOOKUP($A61,'Measure Inputs'!$A$2:$S$65,3,FALSE)</f>
        <v>Home Renovation</v>
      </c>
      <c r="L61" s="27" t="str">
        <f>VLOOKUP($A61,'Measure Inputs'!$A$2:$S$65,4,FALSE)</f>
        <v>HVAC-HR</v>
      </c>
      <c r="M61" s="27" t="str">
        <f>VLOOKUP($A61,'Measure Inputs'!$A$2:$S$65,5,FALSE)</f>
        <v>Residential</v>
      </c>
      <c r="N61" s="27" t="str">
        <f>VLOOKUP($A61,'Measure Inputs'!$A$2:$S$65,7,FALSE)</f>
        <v>Heating</v>
      </c>
      <c r="O61" s="27" t="str">
        <f>VLOOKUP($A61,'Measure Inputs'!$A$2:$S$65,9,FALSE)</f>
        <v>GSHP, EER 17.1, COP 3.6</v>
      </c>
      <c r="P61" s="27" t="str">
        <f>VLOOKUP($A61,'Measure Inputs'!$A$2:$S$65,10,FALSE)</f>
        <v>Electric resistance + Central AC</v>
      </c>
      <c r="Q61" s="27" t="str">
        <f>VLOOKUP($A61,'Measure Inputs'!$A$2:$S$65,11,FALSE)</f>
        <v>per unit</v>
      </c>
      <c r="R61" s="27" t="str">
        <f>VLOOKUP($A61,'Measure Inputs'!$A$2:$S$65,12,FALSE)</f>
        <v>Time of Sale</v>
      </c>
      <c r="S61" s="27">
        <f>VLOOKUP($A61,'Measure Inputs'!$A$2:$S$65,13,FALSE)</f>
        <v>25</v>
      </c>
      <c r="T61" s="27">
        <f>VLOOKUP($A61,'Measure Inputs'!$A$2:$S$65,14,FALSE)</f>
        <v>14166.1</v>
      </c>
      <c r="U61" s="27">
        <f>VLOOKUP($A61,'Measure Inputs'!$A$2:$S$65,15,FALSE)</f>
        <v>0</v>
      </c>
      <c r="V61" s="27">
        <f>VLOOKUP($A61,'Measure Inputs'!$A$2:$S$65,16,FALSE)</f>
        <v>7500</v>
      </c>
      <c r="W61" s="27">
        <f>VLOOKUP($A61,'Measure Inputs'!$A$2:$S$65,17,FALSE)</f>
        <v>0</v>
      </c>
      <c r="X61" s="27" t="str">
        <f>VLOOKUP($A61,'Measure Inputs'!$A$2:$S$65,18,FALSE)</f>
        <v>Yes</v>
      </c>
      <c r="Y61" s="32">
        <f>VLOOKUP($A61,'Measure Inputs'!$A$2:$S$65,19,FALSE)</f>
        <v>0.08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>
        <v>0</v>
      </c>
    </row>
    <row r="62" spans="1:34" x14ac:dyDescent="0.3">
      <c r="A62" s="27">
        <v>21</v>
      </c>
      <c r="B62" s="27" t="s">
        <v>91</v>
      </c>
      <c r="C62" s="27" t="s">
        <v>25</v>
      </c>
      <c r="D62" s="27" t="s">
        <v>36</v>
      </c>
      <c r="E62" s="27" t="s">
        <v>209</v>
      </c>
      <c r="F62" s="27" t="s">
        <v>61</v>
      </c>
      <c r="G62" s="27" t="s">
        <v>75</v>
      </c>
      <c r="H62" s="27">
        <v>25</v>
      </c>
      <c r="I62" s="27">
        <v>13032.5857103321</v>
      </c>
      <c r="J62" s="27" t="str">
        <f>VLOOKUP($A62,'Measure Inputs'!$A$2:$S$65,2,FALSE)</f>
        <v>Existing</v>
      </c>
      <c r="K62" s="27" t="str">
        <f>VLOOKUP($A62,'Measure Inputs'!$A$2:$S$65,3,FALSE)</f>
        <v>Home Renovation</v>
      </c>
      <c r="L62" s="27" t="str">
        <f>VLOOKUP($A62,'Measure Inputs'!$A$2:$S$65,4,FALSE)</f>
        <v>HVAC-HR</v>
      </c>
      <c r="M62" s="27" t="str">
        <f>VLOOKUP($A62,'Measure Inputs'!$A$2:$S$65,5,FALSE)</f>
        <v>Residential</v>
      </c>
      <c r="N62" s="27" t="str">
        <f>VLOOKUP($A62,'Measure Inputs'!$A$2:$S$65,7,FALSE)</f>
        <v>Heating</v>
      </c>
      <c r="O62" s="27" t="str">
        <f>VLOOKUP($A62,'Measure Inputs'!$A$2:$S$65,9,FALSE)</f>
        <v>GSHP, EER 17.1, COP 3.6</v>
      </c>
      <c r="P62" s="27" t="str">
        <f>VLOOKUP($A62,'Measure Inputs'!$A$2:$S$65,10,FALSE)</f>
        <v>Electric resistance + Central AC</v>
      </c>
      <c r="Q62" s="27" t="str">
        <f>VLOOKUP($A62,'Measure Inputs'!$A$2:$S$65,11,FALSE)</f>
        <v>per unit</v>
      </c>
      <c r="R62" s="27" t="str">
        <f>VLOOKUP($A62,'Measure Inputs'!$A$2:$S$65,12,FALSE)</f>
        <v>Time of Sale</v>
      </c>
      <c r="S62" s="27">
        <f>VLOOKUP($A62,'Measure Inputs'!$A$2:$S$65,13,FALSE)</f>
        <v>25</v>
      </c>
      <c r="T62" s="27">
        <f>VLOOKUP($A62,'Measure Inputs'!$A$2:$S$65,14,FALSE)</f>
        <v>14166.1</v>
      </c>
      <c r="U62" s="27">
        <f>VLOOKUP($A62,'Measure Inputs'!$A$2:$S$65,15,FALSE)</f>
        <v>0</v>
      </c>
      <c r="V62" s="27">
        <f>VLOOKUP($A62,'Measure Inputs'!$A$2:$S$65,16,FALSE)</f>
        <v>7500</v>
      </c>
      <c r="W62" s="27">
        <f>VLOOKUP($A62,'Measure Inputs'!$A$2:$S$65,17,FALSE)</f>
        <v>0</v>
      </c>
      <c r="X62" s="27" t="str">
        <f>VLOOKUP($A62,'Measure Inputs'!$A$2:$S$65,18,FALSE)</f>
        <v>Yes</v>
      </c>
      <c r="Y62" s="32">
        <f>VLOOKUP($A62,'Measure Inputs'!$A$2:$S$65,19,FALSE)</f>
        <v>0.08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</row>
    <row r="63" spans="1:34" x14ac:dyDescent="0.3">
      <c r="A63" s="27">
        <v>22</v>
      </c>
      <c r="B63" s="27" t="s">
        <v>92</v>
      </c>
      <c r="C63" s="27" t="s">
        <v>25</v>
      </c>
      <c r="D63" s="27" t="s">
        <v>26</v>
      </c>
      <c r="E63" s="27" t="s">
        <v>209</v>
      </c>
      <c r="F63" s="27" t="s">
        <v>61</v>
      </c>
      <c r="G63" s="27" t="s">
        <v>75</v>
      </c>
      <c r="H63" s="27">
        <v>16</v>
      </c>
      <c r="I63" s="27">
        <v>84.460189054726371</v>
      </c>
      <c r="J63" s="27" t="str">
        <f>VLOOKUP($A63,'Measure Inputs'!$A$2:$S$65,2,FALSE)</f>
        <v>Existing</v>
      </c>
      <c r="K63" s="27" t="str">
        <f>VLOOKUP($A63,'Measure Inputs'!$A$2:$S$65,3,FALSE)</f>
        <v>Home Renovation</v>
      </c>
      <c r="L63" s="27" t="str">
        <f>VLOOKUP($A63,'Measure Inputs'!$A$2:$S$65,4,FALSE)</f>
        <v>HVAC-HR</v>
      </c>
      <c r="M63" s="27" t="str">
        <f>VLOOKUP($A63,'Measure Inputs'!$A$2:$S$65,5,FALSE)</f>
        <v>Residential</v>
      </c>
      <c r="N63" s="27" t="str">
        <f>VLOOKUP($A63,'Measure Inputs'!$A$2:$S$65,7,FALSE)</f>
        <v>Heating</v>
      </c>
      <c r="O63" s="27" t="str">
        <f>VLOOKUP($A63,'Measure Inputs'!$A$2:$S$65,9,FALSE)</f>
        <v>ASHP, SEER 16.8, HSPF 9.0</v>
      </c>
      <c r="P63" s="27" t="str">
        <f>VLOOKUP($A63,'Measure Inputs'!$A$2:$S$65,10,FALSE)</f>
        <v>ASHP, SEER 13, HSPF 7.7</v>
      </c>
      <c r="Q63" s="27" t="str">
        <f>VLOOKUP($A63,'Measure Inputs'!$A$2:$S$65,11,FALSE)</f>
        <v>per unit</v>
      </c>
      <c r="R63" s="27" t="str">
        <f>VLOOKUP($A63,'Measure Inputs'!$A$2:$S$65,12,FALSE)</f>
        <v>Time of Sale</v>
      </c>
      <c r="S63" s="27">
        <f>VLOOKUP($A63,'Measure Inputs'!$A$2:$S$65,13,FALSE)</f>
        <v>16</v>
      </c>
      <c r="T63" s="27">
        <f>VLOOKUP($A63,'Measure Inputs'!$A$2:$S$65,14,FALSE)</f>
        <v>2784.6000000000004</v>
      </c>
      <c r="U63" s="27">
        <f>VLOOKUP($A63,'Measure Inputs'!$A$2:$S$65,15,FALSE)</f>
        <v>0</v>
      </c>
      <c r="V63" s="27">
        <f>VLOOKUP($A63,'Measure Inputs'!$A$2:$S$65,16,FALSE)</f>
        <v>1392.3000000000002</v>
      </c>
      <c r="W63" s="27">
        <f>VLOOKUP($A63,'Measure Inputs'!$A$2:$S$65,17,FALSE)</f>
        <v>0</v>
      </c>
      <c r="X63" s="27" t="str">
        <f>VLOOKUP($A63,'Measure Inputs'!$A$2:$S$65,18,FALSE)</f>
        <v>Yes</v>
      </c>
      <c r="Y63" s="32">
        <f>VLOOKUP($A63,'Measure Inputs'!$A$2:$S$65,19,FALSE)</f>
        <v>1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</row>
    <row r="64" spans="1:34" x14ac:dyDescent="0.3">
      <c r="A64" s="27">
        <v>22</v>
      </c>
      <c r="B64" s="27" t="s">
        <v>92</v>
      </c>
      <c r="C64" s="27" t="s">
        <v>25</v>
      </c>
      <c r="D64" s="27" t="s">
        <v>33</v>
      </c>
      <c r="E64" s="27" t="s">
        <v>209</v>
      </c>
      <c r="F64" s="27" t="s">
        <v>61</v>
      </c>
      <c r="G64" s="27" t="s">
        <v>75</v>
      </c>
      <c r="H64" s="27">
        <v>16</v>
      </c>
      <c r="I64" s="27">
        <v>373.39378205128207</v>
      </c>
      <c r="J64" s="27" t="str">
        <f>VLOOKUP($A64,'Measure Inputs'!$A$2:$S$65,2,FALSE)</f>
        <v>Existing</v>
      </c>
      <c r="K64" s="27" t="str">
        <f>VLOOKUP($A64,'Measure Inputs'!$A$2:$S$65,3,FALSE)</f>
        <v>Home Renovation</v>
      </c>
      <c r="L64" s="27" t="str">
        <f>VLOOKUP($A64,'Measure Inputs'!$A$2:$S$65,4,FALSE)</f>
        <v>HVAC-HR</v>
      </c>
      <c r="M64" s="27" t="str">
        <f>VLOOKUP($A64,'Measure Inputs'!$A$2:$S$65,5,FALSE)</f>
        <v>Residential</v>
      </c>
      <c r="N64" s="27" t="str">
        <f>VLOOKUP($A64,'Measure Inputs'!$A$2:$S$65,7,FALSE)</f>
        <v>Heating</v>
      </c>
      <c r="O64" s="27" t="str">
        <f>VLOOKUP($A64,'Measure Inputs'!$A$2:$S$65,9,FALSE)</f>
        <v>ASHP, SEER 16.8, HSPF 9.0</v>
      </c>
      <c r="P64" s="27" t="str">
        <f>VLOOKUP($A64,'Measure Inputs'!$A$2:$S$65,10,FALSE)</f>
        <v>ASHP, SEER 13, HSPF 7.7</v>
      </c>
      <c r="Q64" s="27" t="str">
        <f>VLOOKUP($A64,'Measure Inputs'!$A$2:$S$65,11,FALSE)</f>
        <v>per unit</v>
      </c>
      <c r="R64" s="27" t="str">
        <f>VLOOKUP($A64,'Measure Inputs'!$A$2:$S$65,12,FALSE)</f>
        <v>Time of Sale</v>
      </c>
      <c r="S64" s="27">
        <f>VLOOKUP($A64,'Measure Inputs'!$A$2:$S$65,13,FALSE)</f>
        <v>16</v>
      </c>
      <c r="T64" s="27">
        <f>VLOOKUP($A64,'Measure Inputs'!$A$2:$S$65,14,FALSE)</f>
        <v>2784.6000000000004</v>
      </c>
      <c r="U64" s="27">
        <f>VLOOKUP($A64,'Measure Inputs'!$A$2:$S$65,15,FALSE)</f>
        <v>0</v>
      </c>
      <c r="V64" s="27">
        <f>VLOOKUP($A64,'Measure Inputs'!$A$2:$S$65,16,FALSE)</f>
        <v>1392.3000000000002</v>
      </c>
      <c r="W64" s="27">
        <f>VLOOKUP($A64,'Measure Inputs'!$A$2:$S$65,17,FALSE)</f>
        <v>0</v>
      </c>
      <c r="X64" s="27" t="str">
        <f>VLOOKUP($A64,'Measure Inputs'!$A$2:$S$65,18,FALSE)</f>
        <v>Yes</v>
      </c>
      <c r="Y64" s="32">
        <f>VLOOKUP($A64,'Measure Inputs'!$A$2:$S$65,19,FALSE)</f>
        <v>1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</row>
    <row r="65" spans="1:34" x14ac:dyDescent="0.3">
      <c r="A65" s="27">
        <v>22</v>
      </c>
      <c r="B65" s="27" t="s">
        <v>92</v>
      </c>
      <c r="C65" s="27" t="s">
        <v>25</v>
      </c>
      <c r="D65" s="27" t="s">
        <v>36</v>
      </c>
      <c r="E65" s="27" t="s">
        <v>209</v>
      </c>
      <c r="F65" s="27" t="s">
        <v>61</v>
      </c>
      <c r="G65" s="27" t="s">
        <v>75</v>
      </c>
      <c r="H65" s="27">
        <v>16</v>
      </c>
      <c r="I65" s="27">
        <v>520.37500362056483</v>
      </c>
      <c r="J65" s="27" t="str">
        <f>VLOOKUP($A65,'Measure Inputs'!$A$2:$S$65,2,FALSE)</f>
        <v>Existing</v>
      </c>
      <c r="K65" s="27" t="str">
        <f>VLOOKUP($A65,'Measure Inputs'!$A$2:$S$65,3,FALSE)</f>
        <v>Home Renovation</v>
      </c>
      <c r="L65" s="27" t="str">
        <f>VLOOKUP($A65,'Measure Inputs'!$A$2:$S$65,4,FALSE)</f>
        <v>HVAC-HR</v>
      </c>
      <c r="M65" s="27" t="str">
        <f>VLOOKUP($A65,'Measure Inputs'!$A$2:$S$65,5,FALSE)</f>
        <v>Residential</v>
      </c>
      <c r="N65" s="27" t="str">
        <f>VLOOKUP($A65,'Measure Inputs'!$A$2:$S$65,7,FALSE)</f>
        <v>Heating</v>
      </c>
      <c r="O65" s="27" t="str">
        <f>VLOOKUP($A65,'Measure Inputs'!$A$2:$S$65,9,FALSE)</f>
        <v>ASHP, SEER 16.8, HSPF 9.0</v>
      </c>
      <c r="P65" s="27" t="str">
        <f>VLOOKUP($A65,'Measure Inputs'!$A$2:$S$65,10,FALSE)</f>
        <v>ASHP, SEER 13, HSPF 7.7</v>
      </c>
      <c r="Q65" s="27" t="str">
        <f>VLOOKUP($A65,'Measure Inputs'!$A$2:$S$65,11,FALSE)</f>
        <v>per unit</v>
      </c>
      <c r="R65" s="27" t="str">
        <f>VLOOKUP($A65,'Measure Inputs'!$A$2:$S$65,12,FALSE)</f>
        <v>Time of Sale</v>
      </c>
      <c r="S65" s="27">
        <f>VLOOKUP($A65,'Measure Inputs'!$A$2:$S$65,13,FALSE)</f>
        <v>16</v>
      </c>
      <c r="T65" s="27">
        <f>VLOOKUP($A65,'Measure Inputs'!$A$2:$S$65,14,FALSE)</f>
        <v>2784.6000000000004</v>
      </c>
      <c r="U65" s="27">
        <f>VLOOKUP($A65,'Measure Inputs'!$A$2:$S$65,15,FALSE)</f>
        <v>0</v>
      </c>
      <c r="V65" s="27">
        <f>VLOOKUP($A65,'Measure Inputs'!$A$2:$S$65,16,FALSE)</f>
        <v>1392.3000000000002</v>
      </c>
      <c r="W65" s="27">
        <f>VLOOKUP($A65,'Measure Inputs'!$A$2:$S$65,17,FALSE)</f>
        <v>0</v>
      </c>
      <c r="X65" s="27" t="str">
        <f>VLOOKUP($A65,'Measure Inputs'!$A$2:$S$65,18,FALSE)</f>
        <v>Yes</v>
      </c>
      <c r="Y65" s="32">
        <f>VLOOKUP($A65,'Measure Inputs'!$A$2:$S$65,19,FALSE)</f>
        <v>1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</row>
    <row r="66" spans="1:34" x14ac:dyDescent="0.3">
      <c r="A66" s="27">
        <v>23</v>
      </c>
      <c r="B66" s="27" t="s">
        <v>95</v>
      </c>
      <c r="C66" s="27" t="s">
        <v>25</v>
      </c>
      <c r="D66" s="27" t="s">
        <v>26</v>
      </c>
      <c r="E66" s="27" t="s">
        <v>209</v>
      </c>
      <c r="F66" s="27" t="s">
        <v>23</v>
      </c>
      <c r="G66" s="27" t="s">
        <v>48</v>
      </c>
      <c r="H66" s="27">
        <v>25</v>
      </c>
      <c r="I66" s="27">
        <v>26.617502837684452</v>
      </c>
      <c r="J66" s="27" t="str">
        <f>VLOOKUP($A66,'Measure Inputs'!$A$2:$S$65,2,FALSE)</f>
        <v>Existing</v>
      </c>
      <c r="K66" s="27" t="str">
        <f>VLOOKUP($A66,'Measure Inputs'!$A$2:$S$65,3,FALSE)</f>
        <v>Energy Affordability</v>
      </c>
      <c r="L66" s="27" t="str">
        <f>VLOOKUP($A66,'Measure Inputs'!$A$2:$S$65,4,FALSE)</f>
        <v>Weatherization</v>
      </c>
      <c r="M66" s="27" t="str">
        <f>VLOOKUP($A66,'Measure Inputs'!$A$2:$S$65,5,FALSE)</f>
        <v>Residential</v>
      </c>
      <c r="N66" s="27" t="str">
        <f>VLOOKUP($A66,'Measure Inputs'!$A$2:$S$65,7,FALSE)</f>
        <v>Cooling</v>
      </c>
      <c r="O66" s="27" t="str">
        <f>VLOOKUP($A66,'Measure Inputs'!$A$2:$S$65,9,FALSE)</f>
        <v>Radiant barrier on roof decking</v>
      </c>
      <c r="P66" s="27" t="str">
        <f>VLOOKUP($A66,'Measure Inputs'!$A$2:$S$65,10,FALSE)</f>
        <v>No radiant barrier</v>
      </c>
      <c r="Q66" s="27" t="str">
        <f>VLOOKUP($A66,'Measure Inputs'!$A$2:$S$65,11,FALSE)</f>
        <v>per unit</v>
      </c>
      <c r="R66" s="27" t="str">
        <f>VLOOKUP($A66,'Measure Inputs'!$A$2:$S$65,12,FALSE)</f>
        <v>Retrofit</v>
      </c>
      <c r="S66" s="27">
        <f>VLOOKUP($A66,'Measure Inputs'!$A$2:$S$65,13,FALSE)</f>
        <v>25</v>
      </c>
      <c r="T66" s="27">
        <f>VLOOKUP($A66,'Measure Inputs'!$A$2:$S$65,14,FALSE)</f>
        <v>337.68</v>
      </c>
      <c r="U66" s="27">
        <f>VLOOKUP($A66,'Measure Inputs'!$A$2:$S$65,15,FALSE)</f>
        <v>0</v>
      </c>
      <c r="V66" s="27">
        <f>VLOOKUP($A66,'Measure Inputs'!$A$2:$S$65,16,FALSE)</f>
        <v>168.84</v>
      </c>
      <c r="W66" s="27">
        <f>VLOOKUP($A66,'Measure Inputs'!$A$2:$S$65,17,FALSE)</f>
        <v>0</v>
      </c>
      <c r="X66" s="27" t="str">
        <f>VLOOKUP($A66,'Measure Inputs'!$A$2:$S$65,18,FALSE)</f>
        <v>No</v>
      </c>
      <c r="Y66" s="32">
        <f>VLOOKUP($A66,'Measure Inputs'!$A$2:$S$65,19,FALSE)</f>
        <v>1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H66" s="27">
        <v>0</v>
      </c>
    </row>
    <row r="67" spans="1:34" x14ac:dyDescent="0.3">
      <c r="A67" s="27">
        <v>23</v>
      </c>
      <c r="B67" s="27" t="s">
        <v>95</v>
      </c>
      <c r="C67" s="27" t="s">
        <v>25</v>
      </c>
      <c r="D67" s="27" t="s">
        <v>33</v>
      </c>
      <c r="E67" s="27" t="s">
        <v>209</v>
      </c>
      <c r="F67" s="27" t="s">
        <v>23</v>
      </c>
      <c r="G67" s="27" t="s">
        <v>48</v>
      </c>
      <c r="H67" s="27">
        <v>25</v>
      </c>
      <c r="I67" s="27">
        <v>20.848774370692521</v>
      </c>
      <c r="J67" s="27" t="str">
        <f>VLOOKUP($A67,'Measure Inputs'!$A$2:$S$65,2,FALSE)</f>
        <v>Existing</v>
      </c>
      <c r="K67" s="27" t="str">
        <f>VLOOKUP($A67,'Measure Inputs'!$A$2:$S$65,3,FALSE)</f>
        <v>Energy Affordability</v>
      </c>
      <c r="L67" s="27" t="str">
        <f>VLOOKUP($A67,'Measure Inputs'!$A$2:$S$65,4,FALSE)</f>
        <v>Weatherization</v>
      </c>
      <c r="M67" s="27" t="str">
        <f>VLOOKUP($A67,'Measure Inputs'!$A$2:$S$65,5,FALSE)</f>
        <v>Residential</v>
      </c>
      <c r="N67" s="27" t="str">
        <f>VLOOKUP($A67,'Measure Inputs'!$A$2:$S$65,7,FALSE)</f>
        <v>Cooling</v>
      </c>
      <c r="O67" s="27" t="str">
        <f>VLOOKUP($A67,'Measure Inputs'!$A$2:$S$65,9,FALSE)</f>
        <v>Radiant barrier on roof decking</v>
      </c>
      <c r="P67" s="27" t="str">
        <f>VLOOKUP($A67,'Measure Inputs'!$A$2:$S$65,10,FALSE)</f>
        <v>No radiant barrier</v>
      </c>
      <c r="Q67" s="27" t="str">
        <f>VLOOKUP($A67,'Measure Inputs'!$A$2:$S$65,11,FALSE)</f>
        <v>per unit</v>
      </c>
      <c r="R67" s="27" t="str">
        <f>VLOOKUP($A67,'Measure Inputs'!$A$2:$S$65,12,FALSE)</f>
        <v>Retrofit</v>
      </c>
      <c r="S67" s="27">
        <f>VLOOKUP($A67,'Measure Inputs'!$A$2:$S$65,13,FALSE)</f>
        <v>25</v>
      </c>
      <c r="T67" s="27">
        <f>VLOOKUP($A67,'Measure Inputs'!$A$2:$S$65,14,FALSE)</f>
        <v>337.68</v>
      </c>
      <c r="U67" s="27">
        <f>VLOOKUP($A67,'Measure Inputs'!$A$2:$S$65,15,FALSE)</f>
        <v>0</v>
      </c>
      <c r="V67" s="27">
        <f>VLOOKUP($A67,'Measure Inputs'!$A$2:$S$65,16,FALSE)</f>
        <v>168.84</v>
      </c>
      <c r="W67" s="27">
        <f>VLOOKUP($A67,'Measure Inputs'!$A$2:$S$65,17,FALSE)</f>
        <v>0</v>
      </c>
      <c r="X67" s="27" t="str">
        <f>VLOOKUP($A67,'Measure Inputs'!$A$2:$S$65,18,FALSE)</f>
        <v>No</v>
      </c>
      <c r="Y67" s="32">
        <f>VLOOKUP($A67,'Measure Inputs'!$A$2:$S$65,19,FALSE)</f>
        <v>1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</row>
    <row r="68" spans="1:34" x14ac:dyDescent="0.3">
      <c r="A68" s="27">
        <v>23</v>
      </c>
      <c r="B68" s="27" t="s">
        <v>95</v>
      </c>
      <c r="C68" s="27" t="s">
        <v>25</v>
      </c>
      <c r="D68" s="27" t="s">
        <v>36</v>
      </c>
      <c r="E68" s="27" t="s">
        <v>209</v>
      </c>
      <c r="F68" s="27" t="s">
        <v>23</v>
      </c>
      <c r="G68" s="27" t="s">
        <v>48</v>
      </c>
      <c r="H68" s="27">
        <v>25</v>
      </c>
      <c r="I68" s="27">
        <v>28.195190923893058</v>
      </c>
      <c r="J68" s="27" t="str">
        <f>VLOOKUP($A68,'Measure Inputs'!$A$2:$S$65,2,FALSE)</f>
        <v>Existing</v>
      </c>
      <c r="K68" s="27" t="str">
        <f>VLOOKUP($A68,'Measure Inputs'!$A$2:$S$65,3,FALSE)</f>
        <v>Energy Affordability</v>
      </c>
      <c r="L68" s="27" t="str">
        <f>VLOOKUP($A68,'Measure Inputs'!$A$2:$S$65,4,FALSE)</f>
        <v>Weatherization</v>
      </c>
      <c r="M68" s="27" t="str">
        <f>VLOOKUP($A68,'Measure Inputs'!$A$2:$S$65,5,FALSE)</f>
        <v>Residential</v>
      </c>
      <c r="N68" s="27" t="str">
        <f>VLOOKUP($A68,'Measure Inputs'!$A$2:$S$65,7,FALSE)</f>
        <v>Cooling</v>
      </c>
      <c r="O68" s="27" t="str">
        <f>VLOOKUP($A68,'Measure Inputs'!$A$2:$S$65,9,FALSE)</f>
        <v>Radiant barrier on roof decking</v>
      </c>
      <c r="P68" s="27" t="str">
        <f>VLOOKUP($A68,'Measure Inputs'!$A$2:$S$65,10,FALSE)</f>
        <v>No radiant barrier</v>
      </c>
      <c r="Q68" s="27" t="str">
        <f>VLOOKUP($A68,'Measure Inputs'!$A$2:$S$65,11,FALSE)</f>
        <v>per unit</v>
      </c>
      <c r="R68" s="27" t="str">
        <f>VLOOKUP($A68,'Measure Inputs'!$A$2:$S$65,12,FALSE)</f>
        <v>Retrofit</v>
      </c>
      <c r="S68" s="27">
        <f>VLOOKUP($A68,'Measure Inputs'!$A$2:$S$65,13,FALSE)</f>
        <v>25</v>
      </c>
      <c r="T68" s="27">
        <f>VLOOKUP($A68,'Measure Inputs'!$A$2:$S$65,14,FALSE)</f>
        <v>337.68</v>
      </c>
      <c r="U68" s="27">
        <f>VLOOKUP($A68,'Measure Inputs'!$A$2:$S$65,15,FALSE)</f>
        <v>0</v>
      </c>
      <c r="V68" s="27">
        <f>VLOOKUP($A68,'Measure Inputs'!$A$2:$S$65,16,FALSE)</f>
        <v>168.84</v>
      </c>
      <c r="W68" s="27">
        <f>VLOOKUP($A68,'Measure Inputs'!$A$2:$S$65,17,FALSE)</f>
        <v>0</v>
      </c>
      <c r="X68" s="27" t="str">
        <f>VLOOKUP($A68,'Measure Inputs'!$A$2:$S$65,18,FALSE)</f>
        <v>No</v>
      </c>
      <c r="Y68" s="32">
        <f>VLOOKUP($A68,'Measure Inputs'!$A$2:$S$65,19,FALSE)</f>
        <v>1</v>
      </c>
      <c r="Z68" s="27">
        <v>0</v>
      </c>
      <c r="AA68" s="2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H68" s="27">
        <v>0</v>
      </c>
    </row>
    <row r="69" spans="1:34" x14ac:dyDescent="0.3">
      <c r="A69" s="27">
        <v>24</v>
      </c>
      <c r="B69" s="27" t="s">
        <v>98</v>
      </c>
      <c r="C69" s="27" t="s">
        <v>25</v>
      </c>
      <c r="D69" s="27" t="s">
        <v>26</v>
      </c>
      <c r="E69" s="27" t="s">
        <v>209</v>
      </c>
      <c r="F69" s="27" t="s">
        <v>61</v>
      </c>
      <c r="G69" s="27" t="s">
        <v>75</v>
      </c>
      <c r="H69" s="27">
        <v>18</v>
      </c>
      <c r="I69" s="27">
        <v>30.740611853940361</v>
      </c>
      <c r="J69" s="27" t="str">
        <f>VLOOKUP($A69,'Measure Inputs'!$A$2:$S$65,2,FALSE)</f>
        <v>Existing</v>
      </c>
      <c r="K69" s="27" t="str">
        <f>VLOOKUP($A69,'Measure Inputs'!$A$2:$S$65,3,FALSE)</f>
        <v>Home Renovation</v>
      </c>
      <c r="L69" s="27" t="str">
        <f>VLOOKUP($A69,'Measure Inputs'!$A$2:$S$65,4,FALSE)</f>
        <v>HVAC-HR</v>
      </c>
      <c r="M69" s="27" t="str">
        <f>VLOOKUP($A69,'Measure Inputs'!$A$2:$S$65,5,FALSE)</f>
        <v>Residential</v>
      </c>
      <c r="N69" s="27" t="str">
        <f>VLOOKUP($A69,'Measure Inputs'!$A$2:$S$65,7,FALSE)</f>
        <v>Cooling</v>
      </c>
      <c r="O69" s="27" t="str">
        <f>VLOOKUP($A69,'Measure Inputs'!$A$2:$S$65,9,FALSE)</f>
        <v>Ductless Mini-Split Air Conditioner-16 SEER</v>
      </c>
      <c r="P69" s="27" t="str">
        <f>VLOOKUP($A69,'Measure Inputs'!$A$2:$S$65,10,FALSE)</f>
        <v>Standard room A/C</v>
      </c>
      <c r="Q69" s="27" t="str">
        <f>VLOOKUP($A69,'Measure Inputs'!$A$2:$S$65,11,FALSE)</f>
        <v>per system</v>
      </c>
      <c r="R69" s="27" t="str">
        <f>VLOOKUP($A69,'Measure Inputs'!$A$2:$S$65,12,FALSE)</f>
        <v>Time of Sale</v>
      </c>
      <c r="S69" s="27">
        <f>VLOOKUP($A69,'Measure Inputs'!$A$2:$S$65,13,FALSE)</f>
        <v>18</v>
      </c>
      <c r="T69" s="27">
        <f>VLOOKUP($A69,'Measure Inputs'!$A$2:$S$65,14,FALSE)</f>
        <v>3750</v>
      </c>
      <c r="U69" s="27">
        <f>VLOOKUP($A69,'Measure Inputs'!$A$2:$S$65,15,FALSE)</f>
        <v>0</v>
      </c>
      <c r="V69" s="27">
        <f>VLOOKUP($A69,'Measure Inputs'!$A$2:$S$65,16,FALSE)</f>
        <v>1100</v>
      </c>
      <c r="W69" s="27">
        <f>VLOOKUP($A69,'Measure Inputs'!$A$2:$S$65,17,FALSE)</f>
        <v>0</v>
      </c>
      <c r="X69" s="27" t="str">
        <f>VLOOKUP($A69,'Measure Inputs'!$A$2:$S$65,18,FALSE)</f>
        <v>No</v>
      </c>
      <c r="Y69" s="32">
        <f>VLOOKUP($A69,'Measure Inputs'!$A$2:$S$65,19,FALSE)</f>
        <v>0.5</v>
      </c>
      <c r="Z69" s="27">
        <v>0</v>
      </c>
      <c r="AA69" s="27">
        <v>0</v>
      </c>
      <c r="AB69" s="27">
        <v>0</v>
      </c>
      <c r="AC69" s="27">
        <v>0</v>
      </c>
      <c r="AD69" s="27">
        <v>0</v>
      </c>
      <c r="AE69" s="27">
        <v>0</v>
      </c>
      <c r="AF69" s="27">
        <v>0</v>
      </c>
      <c r="AG69" s="27">
        <v>0</v>
      </c>
      <c r="AH69" s="27">
        <v>0</v>
      </c>
    </row>
    <row r="70" spans="1:34" x14ac:dyDescent="0.3">
      <c r="A70" s="27">
        <v>24</v>
      </c>
      <c r="B70" s="27" t="s">
        <v>98</v>
      </c>
      <c r="C70" s="27" t="s">
        <v>25</v>
      </c>
      <c r="D70" s="27" t="s">
        <v>33</v>
      </c>
      <c r="E70" s="27" t="s">
        <v>209</v>
      </c>
      <c r="F70" s="27" t="s">
        <v>61</v>
      </c>
      <c r="G70" s="27" t="s">
        <v>75</v>
      </c>
      <c r="H70" s="27">
        <v>18</v>
      </c>
      <c r="I70" s="27">
        <v>55.676898002103052</v>
      </c>
      <c r="J70" s="27" t="str">
        <f>VLOOKUP($A70,'Measure Inputs'!$A$2:$S$65,2,FALSE)</f>
        <v>Existing</v>
      </c>
      <c r="K70" s="27" t="str">
        <f>VLOOKUP($A70,'Measure Inputs'!$A$2:$S$65,3,FALSE)</f>
        <v>Home Renovation</v>
      </c>
      <c r="L70" s="27" t="str">
        <f>VLOOKUP($A70,'Measure Inputs'!$A$2:$S$65,4,FALSE)</f>
        <v>HVAC-HR</v>
      </c>
      <c r="M70" s="27" t="str">
        <f>VLOOKUP($A70,'Measure Inputs'!$A$2:$S$65,5,FALSE)</f>
        <v>Residential</v>
      </c>
      <c r="N70" s="27" t="str">
        <f>VLOOKUP($A70,'Measure Inputs'!$A$2:$S$65,7,FALSE)</f>
        <v>Cooling</v>
      </c>
      <c r="O70" s="27" t="str">
        <f>VLOOKUP($A70,'Measure Inputs'!$A$2:$S$65,9,FALSE)</f>
        <v>Ductless Mini-Split Air Conditioner-16 SEER</v>
      </c>
      <c r="P70" s="27" t="str">
        <f>VLOOKUP($A70,'Measure Inputs'!$A$2:$S$65,10,FALSE)</f>
        <v>Standard room A/C</v>
      </c>
      <c r="Q70" s="27" t="str">
        <f>VLOOKUP($A70,'Measure Inputs'!$A$2:$S$65,11,FALSE)</f>
        <v>per system</v>
      </c>
      <c r="R70" s="27" t="str">
        <f>VLOOKUP($A70,'Measure Inputs'!$A$2:$S$65,12,FALSE)</f>
        <v>Time of Sale</v>
      </c>
      <c r="S70" s="27">
        <f>VLOOKUP($A70,'Measure Inputs'!$A$2:$S$65,13,FALSE)</f>
        <v>18</v>
      </c>
      <c r="T70" s="27">
        <f>VLOOKUP($A70,'Measure Inputs'!$A$2:$S$65,14,FALSE)</f>
        <v>3750</v>
      </c>
      <c r="U70" s="27">
        <f>VLOOKUP($A70,'Measure Inputs'!$A$2:$S$65,15,FALSE)</f>
        <v>0</v>
      </c>
      <c r="V70" s="27">
        <f>VLOOKUP($A70,'Measure Inputs'!$A$2:$S$65,16,FALSE)</f>
        <v>1100</v>
      </c>
      <c r="W70" s="27">
        <f>VLOOKUP($A70,'Measure Inputs'!$A$2:$S$65,17,FALSE)</f>
        <v>0</v>
      </c>
      <c r="X70" s="27" t="str">
        <f>VLOOKUP($A70,'Measure Inputs'!$A$2:$S$65,18,FALSE)</f>
        <v>No</v>
      </c>
      <c r="Y70" s="32">
        <f>VLOOKUP($A70,'Measure Inputs'!$A$2:$S$65,19,FALSE)</f>
        <v>0.5</v>
      </c>
      <c r="Z70" s="27">
        <v>0</v>
      </c>
      <c r="AA70" s="27">
        <v>0</v>
      </c>
      <c r="AB70" s="27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H70" s="27">
        <v>0</v>
      </c>
    </row>
    <row r="71" spans="1:34" x14ac:dyDescent="0.3">
      <c r="A71" s="27">
        <v>24</v>
      </c>
      <c r="B71" s="27" t="s">
        <v>98</v>
      </c>
      <c r="C71" s="27" t="s">
        <v>25</v>
      </c>
      <c r="D71" s="27" t="s">
        <v>36</v>
      </c>
      <c r="E71" s="27" t="s">
        <v>209</v>
      </c>
      <c r="F71" s="27" t="s">
        <v>61</v>
      </c>
      <c r="G71" s="27" t="s">
        <v>75</v>
      </c>
      <c r="H71" s="27">
        <v>18</v>
      </c>
      <c r="I71" s="27">
        <v>93.887001401809613</v>
      </c>
      <c r="J71" s="27" t="str">
        <f>VLOOKUP($A71,'Measure Inputs'!$A$2:$S$65,2,FALSE)</f>
        <v>Existing</v>
      </c>
      <c r="K71" s="27" t="str">
        <f>VLOOKUP($A71,'Measure Inputs'!$A$2:$S$65,3,FALSE)</f>
        <v>Home Renovation</v>
      </c>
      <c r="L71" s="27" t="str">
        <f>VLOOKUP($A71,'Measure Inputs'!$A$2:$S$65,4,FALSE)</f>
        <v>HVAC-HR</v>
      </c>
      <c r="M71" s="27" t="str">
        <f>VLOOKUP($A71,'Measure Inputs'!$A$2:$S$65,5,FALSE)</f>
        <v>Residential</v>
      </c>
      <c r="N71" s="27" t="str">
        <f>VLOOKUP($A71,'Measure Inputs'!$A$2:$S$65,7,FALSE)</f>
        <v>Cooling</v>
      </c>
      <c r="O71" s="27" t="str">
        <f>VLOOKUP($A71,'Measure Inputs'!$A$2:$S$65,9,FALSE)</f>
        <v>Ductless Mini-Split Air Conditioner-16 SEER</v>
      </c>
      <c r="P71" s="27" t="str">
        <f>VLOOKUP($A71,'Measure Inputs'!$A$2:$S$65,10,FALSE)</f>
        <v>Standard room A/C</v>
      </c>
      <c r="Q71" s="27" t="str">
        <f>VLOOKUP($A71,'Measure Inputs'!$A$2:$S$65,11,FALSE)</f>
        <v>per system</v>
      </c>
      <c r="R71" s="27" t="str">
        <f>VLOOKUP($A71,'Measure Inputs'!$A$2:$S$65,12,FALSE)</f>
        <v>Time of Sale</v>
      </c>
      <c r="S71" s="27">
        <f>VLOOKUP($A71,'Measure Inputs'!$A$2:$S$65,13,FALSE)</f>
        <v>18</v>
      </c>
      <c r="T71" s="27">
        <f>VLOOKUP($A71,'Measure Inputs'!$A$2:$S$65,14,FALSE)</f>
        <v>3750</v>
      </c>
      <c r="U71" s="27">
        <f>VLOOKUP($A71,'Measure Inputs'!$A$2:$S$65,15,FALSE)</f>
        <v>0</v>
      </c>
      <c r="V71" s="27">
        <f>VLOOKUP($A71,'Measure Inputs'!$A$2:$S$65,16,FALSE)</f>
        <v>1100</v>
      </c>
      <c r="W71" s="27">
        <f>VLOOKUP($A71,'Measure Inputs'!$A$2:$S$65,17,FALSE)</f>
        <v>0</v>
      </c>
      <c r="X71" s="27" t="str">
        <f>VLOOKUP($A71,'Measure Inputs'!$A$2:$S$65,18,FALSE)</f>
        <v>No</v>
      </c>
      <c r="Y71" s="32">
        <f>VLOOKUP($A71,'Measure Inputs'!$A$2:$S$65,19,FALSE)</f>
        <v>0.5</v>
      </c>
      <c r="Z71" s="27">
        <v>0</v>
      </c>
      <c r="AA71" s="27">
        <v>0</v>
      </c>
      <c r="AB71" s="27">
        <v>0</v>
      </c>
      <c r="AC71" s="27">
        <v>0</v>
      </c>
      <c r="AD71" s="27">
        <v>0</v>
      </c>
      <c r="AE71" s="27">
        <v>0</v>
      </c>
      <c r="AF71" s="27">
        <v>0</v>
      </c>
      <c r="AG71" s="27">
        <v>0</v>
      </c>
      <c r="AH71" s="27">
        <v>0</v>
      </c>
    </row>
    <row r="72" spans="1:34" x14ac:dyDescent="0.3">
      <c r="A72" s="27">
        <v>25</v>
      </c>
      <c r="B72" s="27" t="s">
        <v>103</v>
      </c>
      <c r="C72" s="27" t="s">
        <v>25</v>
      </c>
      <c r="D72" s="27" t="s">
        <v>26</v>
      </c>
      <c r="E72" s="27" t="s">
        <v>209</v>
      </c>
      <c r="F72" s="27" t="s">
        <v>23</v>
      </c>
      <c r="G72" s="27" t="s">
        <v>102</v>
      </c>
      <c r="H72" s="27">
        <v>10</v>
      </c>
      <c r="I72" s="27">
        <v>7.4430896061440954</v>
      </c>
      <c r="J72" s="27" t="str">
        <f>VLOOKUP($A72,'Measure Inputs'!$A$2:$S$65,2,FALSE)</f>
        <v>Existing</v>
      </c>
      <c r="K72" s="27" t="str">
        <f>VLOOKUP($A72,'Measure Inputs'!$A$2:$S$65,3,FALSE)</f>
        <v>Energy Affordability</v>
      </c>
      <c r="L72" s="27" t="str">
        <f>VLOOKUP($A72,'Measure Inputs'!$A$2:$S$65,4,FALSE)</f>
        <v>HVAC</v>
      </c>
      <c r="M72" s="27" t="str">
        <f>VLOOKUP($A72,'Measure Inputs'!$A$2:$S$65,5,FALSE)</f>
        <v>Residential</v>
      </c>
      <c r="N72" s="27" t="str">
        <f>VLOOKUP($A72,'Measure Inputs'!$A$2:$S$65,7,FALSE)</f>
        <v>Appliances</v>
      </c>
      <c r="O72" s="27" t="str">
        <f>VLOOKUP($A72,'Measure Inputs'!$A$2:$S$65,9,FALSE)</f>
        <v>ENERGY STAR qualified ceiling fan</v>
      </c>
      <c r="P72" s="27" t="str">
        <f>VLOOKUP($A72,'Measure Inputs'!$A$2:$S$65,10,FALSE)</f>
        <v>Conventional non-ENERGY STAR qualified ceiling fan</v>
      </c>
      <c r="Q72" s="27" t="str">
        <f>VLOOKUP($A72,'Measure Inputs'!$A$2:$S$65,11,FALSE)</f>
        <v>per unit</v>
      </c>
      <c r="R72" s="27" t="str">
        <f>VLOOKUP($A72,'Measure Inputs'!$A$2:$S$65,12,FALSE)</f>
        <v>Time of Sale</v>
      </c>
      <c r="S72" s="27">
        <f>VLOOKUP($A72,'Measure Inputs'!$A$2:$S$65,13,FALSE)</f>
        <v>10</v>
      </c>
      <c r="T72" s="27">
        <f>VLOOKUP($A72,'Measure Inputs'!$A$2:$S$65,14,FALSE)</f>
        <v>41.765600000000006</v>
      </c>
      <c r="U72" s="27">
        <f>VLOOKUP($A72,'Measure Inputs'!$A$2:$S$65,15,FALSE)</f>
        <v>0</v>
      </c>
      <c r="V72" s="27">
        <f>VLOOKUP($A72,'Measure Inputs'!$A$2:$S$65,16,FALSE)</f>
        <v>30</v>
      </c>
      <c r="W72" s="27">
        <f>VLOOKUP($A72,'Measure Inputs'!$A$2:$S$65,17,FALSE)</f>
        <v>0</v>
      </c>
      <c r="X72" s="27" t="str">
        <f>VLOOKUP($A72,'Measure Inputs'!$A$2:$S$65,18,FALSE)</f>
        <v>No</v>
      </c>
      <c r="Y72" s="32">
        <f>VLOOKUP($A72,'Measure Inputs'!$A$2:$S$65,19,FALSE)</f>
        <v>1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</row>
    <row r="73" spans="1:34" x14ac:dyDescent="0.3">
      <c r="A73" s="27">
        <v>25</v>
      </c>
      <c r="B73" s="27" t="s">
        <v>103</v>
      </c>
      <c r="C73" s="27" t="s">
        <v>25</v>
      </c>
      <c r="D73" s="27" t="s">
        <v>33</v>
      </c>
      <c r="E73" s="27" t="s">
        <v>209</v>
      </c>
      <c r="F73" s="27" t="s">
        <v>23</v>
      </c>
      <c r="G73" s="27" t="s">
        <v>102</v>
      </c>
      <c r="H73" s="27">
        <v>10</v>
      </c>
      <c r="I73" s="27">
        <v>16.696986317499938</v>
      </c>
      <c r="J73" s="27" t="str">
        <f>VLOOKUP($A73,'Measure Inputs'!$A$2:$S$65,2,FALSE)</f>
        <v>Existing</v>
      </c>
      <c r="K73" s="27" t="str">
        <f>VLOOKUP($A73,'Measure Inputs'!$A$2:$S$65,3,FALSE)</f>
        <v>Energy Affordability</v>
      </c>
      <c r="L73" s="27" t="str">
        <f>VLOOKUP($A73,'Measure Inputs'!$A$2:$S$65,4,FALSE)</f>
        <v>HVAC</v>
      </c>
      <c r="M73" s="27" t="str">
        <f>VLOOKUP($A73,'Measure Inputs'!$A$2:$S$65,5,FALSE)</f>
        <v>Residential</v>
      </c>
      <c r="N73" s="27" t="str">
        <f>VLOOKUP($A73,'Measure Inputs'!$A$2:$S$65,7,FALSE)</f>
        <v>Appliances</v>
      </c>
      <c r="O73" s="27" t="str">
        <f>VLOOKUP($A73,'Measure Inputs'!$A$2:$S$65,9,FALSE)</f>
        <v>ENERGY STAR qualified ceiling fan</v>
      </c>
      <c r="P73" s="27" t="str">
        <f>VLOOKUP($A73,'Measure Inputs'!$A$2:$S$65,10,FALSE)</f>
        <v>Conventional non-ENERGY STAR qualified ceiling fan</v>
      </c>
      <c r="Q73" s="27" t="str">
        <f>VLOOKUP($A73,'Measure Inputs'!$A$2:$S$65,11,FALSE)</f>
        <v>per unit</v>
      </c>
      <c r="R73" s="27" t="str">
        <f>VLOOKUP($A73,'Measure Inputs'!$A$2:$S$65,12,FALSE)</f>
        <v>Time of Sale</v>
      </c>
      <c r="S73" s="27">
        <f>VLOOKUP($A73,'Measure Inputs'!$A$2:$S$65,13,FALSE)</f>
        <v>10</v>
      </c>
      <c r="T73" s="27">
        <f>VLOOKUP($A73,'Measure Inputs'!$A$2:$S$65,14,FALSE)</f>
        <v>41.765600000000006</v>
      </c>
      <c r="U73" s="27">
        <f>VLOOKUP($A73,'Measure Inputs'!$A$2:$S$65,15,FALSE)</f>
        <v>0</v>
      </c>
      <c r="V73" s="27">
        <f>VLOOKUP($A73,'Measure Inputs'!$A$2:$S$65,16,FALSE)</f>
        <v>30</v>
      </c>
      <c r="W73" s="27">
        <f>VLOOKUP($A73,'Measure Inputs'!$A$2:$S$65,17,FALSE)</f>
        <v>0</v>
      </c>
      <c r="X73" s="27" t="str">
        <f>VLOOKUP($A73,'Measure Inputs'!$A$2:$S$65,18,FALSE)</f>
        <v>No</v>
      </c>
      <c r="Y73" s="32">
        <f>VLOOKUP($A73,'Measure Inputs'!$A$2:$S$65,19,FALSE)</f>
        <v>1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27">
        <v>0</v>
      </c>
    </row>
    <row r="74" spans="1:34" x14ac:dyDescent="0.3">
      <c r="A74" s="27">
        <v>25</v>
      </c>
      <c r="B74" s="27" t="s">
        <v>103</v>
      </c>
      <c r="C74" s="27" t="s">
        <v>25</v>
      </c>
      <c r="D74" s="27" t="s">
        <v>36</v>
      </c>
      <c r="E74" s="27" t="s">
        <v>209</v>
      </c>
      <c r="F74" s="27" t="s">
        <v>23</v>
      </c>
      <c r="G74" s="27" t="s">
        <v>102</v>
      </c>
      <c r="H74" s="27">
        <v>10</v>
      </c>
      <c r="I74" s="27">
        <v>17.97575351047637</v>
      </c>
      <c r="J74" s="27" t="str">
        <f>VLOOKUP($A74,'Measure Inputs'!$A$2:$S$65,2,FALSE)</f>
        <v>Existing</v>
      </c>
      <c r="K74" s="27" t="str">
        <f>VLOOKUP($A74,'Measure Inputs'!$A$2:$S$65,3,FALSE)</f>
        <v>Energy Affordability</v>
      </c>
      <c r="L74" s="27" t="str">
        <f>VLOOKUP($A74,'Measure Inputs'!$A$2:$S$65,4,FALSE)</f>
        <v>HVAC</v>
      </c>
      <c r="M74" s="27" t="str">
        <f>VLOOKUP($A74,'Measure Inputs'!$A$2:$S$65,5,FALSE)</f>
        <v>Residential</v>
      </c>
      <c r="N74" s="27" t="str">
        <f>VLOOKUP($A74,'Measure Inputs'!$A$2:$S$65,7,FALSE)</f>
        <v>Appliances</v>
      </c>
      <c r="O74" s="27" t="str">
        <f>VLOOKUP($A74,'Measure Inputs'!$A$2:$S$65,9,FALSE)</f>
        <v>ENERGY STAR qualified ceiling fan</v>
      </c>
      <c r="P74" s="27" t="str">
        <f>VLOOKUP($A74,'Measure Inputs'!$A$2:$S$65,10,FALSE)</f>
        <v>Conventional non-ENERGY STAR qualified ceiling fan</v>
      </c>
      <c r="Q74" s="27" t="str">
        <f>VLOOKUP($A74,'Measure Inputs'!$A$2:$S$65,11,FALSE)</f>
        <v>per unit</v>
      </c>
      <c r="R74" s="27" t="str">
        <f>VLOOKUP($A74,'Measure Inputs'!$A$2:$S$65,12,FALSE)</f>
        <v>Time of Sale</v>
      </c>
      <c r="S74" s="27">
        <f>VLOOKUP($A74,'Measure Inputs'!$A$2:$S$65,13,FALSE)</f>
        <v>10</v>
      </c>
      <c r="T74" s="27">
        <f>VLOOKUP($A74,'Measure Inputs'!$A$2:$S$65,14,FALSE)</f>
        <v>41.765600000000006</v>
      </c>
      <c r="U74" s="27">
        <f>VLOOKUP($A74,'Measure Inputs'!$A$2:$S$65,15,FALSE)</f>
        <v>0</v>
      </c>
      <c r="V74" s="27">
        <f>VLOOKUP($A74,'Measure Inputs'!$A$2:$S$65,16,FALSE)</f>
        <v>30</v>
      </c>
      <c r="W74" s="27">
        <f>VLOOKUP($A74,'Measure Inputs'!$A$2:$S$65,17,FALSE)</f>
        <v>0</v>
      </c>
      <c r="X74" s="27" t="str">
        <f>VLOOKUP($A74,'Measure Inputs'!$A$2:$S$65,18,FALSE)</f>
        <v>No</v>
      </c>
      <c r="Y74" s="32">
        <f>VLOOKUP($A74,'Measure Inputs'!$A$2:$S$65,19,FALSE)</f>
        <v>1</v>
      </c>
      <c r="Z74" s="27">
        <v>0</v>
      </c>
      <c r="AA74" s="27">
        <v>0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27">
        <v>0</v>
      </c>
    </row>
    <row r="75" spans="1:34" x14ac:dyDescent="0.3">
      <c r="A75" s="27">
        <v>26</v>
      </c>
      <c r="B75" s="27" t="s">
        <v>108</v>
      </c>
      <c r="C75" s="27" t="s">
        <v>25</v>
      </c>
      <c r="D75" s="27" t="s">
        <v>26</v>
      </c>
      <c r="E75" s="27" t="s">
        <v>209</v>
      </c>
      <c r="F75" s="27" t="s">
        <v>61</v>
      </c>
      <c r="G75" s="27" t="s">
        <v>106</v>
      </c>
      <c r="H75" s="27">
        <v>20</v>
      </c>
      <c r="I75" s="27">
        <v>54.651551330798483</v>
      </c>
      <c r="J75" s="27" t="str">
        <f>VLOOKUP($A75,'Measure Inputs'!$A$2:$S$65,2,FALSE)</f>
        <v>Existing</v>
      </c>
      <c r="K75" s="27" t="str">
        <f>VLOOKUP($A75,'Measure Inputs'!$A$2:$S$65,3,FALSE)</f>
        <v>Home Renovation</v>
      </c>
      <c r="L75" s="27" t="str">
        <f>VLOOKUP($A75,'Measure Inputs'!$A$2:$S$65,4,FALSE)</f>
        <v>HVAC-RET</v>
      </c>
      <c r="M75" s="27" t="str">
        <f>VLOOKUP($A75,'Measure Inputs'!$A$2:$S$65,5,FALSE)</f>
        <v>Residential</v>
      </c>
      <c r="N75" s="27" t="str">
        <f>VLOOKUP($A75,'Measure Inputs'!$A$2:$S$65,7,FALSE)</f>
        <v>Ventilation</v>
      </c>
      <c r="O75" s="27" t="str">
        <f>VLOOKUP($A75,'Measure Inputs'!$A$2:$S$65,9,FALSE)</f>
        <v>Fan system with ERV 56%</v>
      </c>
      <c r="P75" s="27" t="str">
        <f>VLOOKUP($A75,'Measure Inputs'!$A$2:$S$65,10,FALSE)</f>
        <v>Fan system with ERV 48%</v>
      </c>
      <c r="Q75" s="27" t="str">
        <f>VLOOKUP($A75,'Measure Inputs'!$A$2:$S$65,11,FALSE)</f>
        <v>per system</v>
      </c>
      <c r="R75" s="27" t="str">
        <f>VLOOKUP($A75,'Measure Inputs'!$A$2:$S$65,12,FALSE)</f>
        <v>Retrofit</v>
      </c>
      <c r="S75" s="27">
        <f>VLOOKUP($A75,'Measure Inputs'!$A$2:$S$65,13,FALSE)</f>
        <v>20</v>
      </c>
      <c r="T75" s="27">
        <f>VLOOKUP($A75,'Measure Inputs'!$A$2:$S$65,14,FALSE)</f>
        <v>1500</v>
      </c>
      <c r="U75" s="27">
        <f>VLOOKUP($A75,'Measure Inputs'!$A$2:$S$65,15,FALSE)</f>
        <v>0</v>
      </c>
      <c r="V75" s="27">
        <f>VLOOKUP($A75,'Measure Inputs'!$A$2:$S$65,16,FALSE)</f>
        <v>100</v>
      </c>
      <c r="W75" s="27">
        <f>VLOOKUP($A75,'Measure Inputs'!$A$2:$S$65,17,FALSE)</f>
        <v>0</v>
      </c>
      <c r="X75" s="27" t="str">
        <f>VLOOKUP($A75,'Measure Inputs'!$A$2:$S$65,18,FALSE)</f>
        <v>No</v>
      </c>
      <c r="Y75" s="32">
        <f>VLOOKUP($A75,'Measure Inputs'!$A$2:$S$65,19,FALSE)</f>
        <v>1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0</v>
      </c>
    </row>
    <row r="76" spans="1:34" x14ac:dyDescent="0.3">
      <c r="A76" s="27">
        <v>26</v>
      </c>
      <c r="B76" s="27" t="s">
        <v>108</v>
      </c>
      <c r="C76" s="27" t="s">
        <v>25</v>
      </c>
      <c r="D76" s="27" t="s">
        <v>36</v>
      </c>
      <c r="E76" s="27" t="s">
        <v>209</v>
      </c>
      <c r="F76" s="27" t="s">
        <v>61</v>
      </c>
      <c r="G76" s="27" t="s">
        <v>106</v>
      </c>
      <c r="H76" s="27">
        <v>20</v>
      </c>
      <c r="I76" s="27">
        <v>20.521049069373941</v>
      </c>
      <c r="J76" s="27" t="str">
        <f>VLOOKUP($A76,'Measure Inputs'!$A$2:$S$65,2,FALSE)</f>
        <v>Existing</v>
      </c>
      <c r="K76" s="27" t="str">
        <f>VLOOKUP($A76,'Measure Inputs'!$A$2:$S$65,3,FALSE)</f>
        <v>Home Renovation</v>
      </c>
      <c r="L76" s="27" t="str">
        <f>VLOOKUP($A76,'Measure Inputs'!$A$2:$S$65,4,FALSE)</f>
        <v>HVAC-RET</v>
      </c>
      <c r="M76" s="27" t="str">
        <f>VLOOKUP($A76,'Measure Inputs'!$A$2:$S$65,5,FALSE)</f>
        <v>Residential</v>
      </c>
      <c r="N76" s="27" t="str">
        <f>VLOOKUP($A76,'Measure Inputs'!$A$2:$S$65,7,FALSE)</f>
        <v>Ventilation</v>
      </c>
      <c r="O76" s="27" t="str">
        <f>VLOOKUP($A76,'Measure Inputs'!$A$2:$S$65,9,FALSE)</f>
        <v>Fan system with ERV 56%</v>
      </c>
      <c r="P76" s="27" t="str">
        <f>VLOOKUP($A76,'Measure Inputs'!$A$2:$S$65,10,FALSE)</f>
        <v>Fan system with ERV 48%</v>
      </c>
      <c r="Q76" s="27" t="str">
        <f>VLOOKUP($A76,'Measure Inputs'!$A$2:$S$65,11,FALSE)</f>
        <v>per system</v>
      </c>
      <c r="R76" s="27" t="str">
        <f>VLOOKUP($A76,'Measure Inputs'!$A$2:$S$65,12,FALSE)</f>
        <v>Retrofit</v>
      </c>
      <c r="S76" s="27">
        <f>VLOOKUP($A76,'Measure Inputs'!$A$2:$S$65,13,FALSE)</f>
        <v>20</v>
      </c>
      <c r="T76" s="27">
        <f>VLOOKUP($A76,'Measure Inputs'!$A$2:$S$65,14,FALSE)</f>
        <v>1500</v>
      </c>
      <c r="U76" s="27">
        <f>VLOOKUP($A76,'Measure Inputs'!$A$2:$S$65,15,FALSE)</f>
        <v>0</v>
      </c>
      <c r="V76" s="27">
        <f>VLOOKUP($A76,'Measure Inputs'!$A$2:$S$65,16,FALSE)</f>
        <v>100</v>
      </c>
      <c r="W76" s="27">
        <f>VLOOKUP($A76,'Measure Inputs'!$A$2:$S$65,17,FALSE)</f>
        <v>0</v>
      </c>
      <c r="X76" s="27" t="str">
        <f>VLOOKUP($A76,'Measure Inputs'!$A$2:$S$65,18,FALSE)</f>
        <v>No</v>
      </c>
      <c r="Y76" s="32">
        <f>VLOOKUP($A76,'Measure Inputs'!$A$2:$S$65,19,FALSE)</f>
        <v>1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</row>
    <row r="77" spans="1:34" x14ac:dyDescent="0.3">
      <c r="A77" s="27">
        <v>27</v>
      </c>
      <c r="B77" s="27" t="s">
        <v>111</v>
      </c>
      <c r="C77" s="27" t="s">
        <v>25</v>
      </c>
      <c r="D77" s="27" t="s">
        <v>26</v>
      </c>
      <c r="E77" s="27" t="s">
        <v>209</v>
      </c>
      <c r="F77" s="27" t="s">
        <v>23</v>
      </c>
      <c r="G77" s="27" t="s">
        <v>111</v>
      </c>
      <c r="H77" s="27">
        <v>5</v>
      </c>
      <c r="I77" s="27">
        <v>194.49858557877681</v>
      </c>
      <c r="J77" s="27" t="str">
        <f>VLOOKUP($A77,'Measure Inputs'!$A$2:$S$65,2,FALSE)</f>
        <v>Existing</v>
      </c>
      <c r="K77" s="27" t="str">
        <f>VLOOKUP($A77,'Measure Inputs'!$A$2:$S$65,3,FALSE)</f>
        <v>Energy Affordability</v>
      </c>
      <c r="L77" s="27" t="str">
        <f>VLOOKUP($A77,'Measure Inputs'!$A$2:$S$65,4,FALSE)</f>
        <v>Lighting- Interior</v>
      </c>
      <c r="M77" s="27" t="str">
        <f>VLOOKUP($A77,'Measure Inputs'!$A$2:$S$65,5,FALSE)</f>
        <v>Residential</v>
      </c>
      <c r="N77" s="27" t="str">
        <f>VLOOKUP($A77,'Measure Inputs'!$A$2:$S$65,7,FALSE)</f>
        <v>Lighting</v>
      </c>
      <c r="O77" s="27" t="str">
        <f>VLOOKUP($A77,'Measure Inputs'!$A$2:$S$65,9,FALSE)</f>
        <v>LED- 100%</v>
      </c>
      <c r="P77" s="27" t="str">
        <f>VLOOKUP($A77,'Measure Inputs'!$A$2:$S$65,10,FALSE)</f>
        <v>CFL, Incadescent- 100%</v>
      </c>
      <c r="Q77" s="27" t="str">
        <f>VLOOKUP($A77,'Measure Inputs'!$A$2:$S$65,11,FALSE)</f>
        <v>per unit</v>
      </c>
      <c r="R77" s="27" t="str">
        <f>VLOOKUP($A77,'Measure Inputs'!$A$2:$S$65,12,FALSE)</f>
        <v>Retrofit</v>
      </c>
      <c r="S77" s="27">
        <f>VLOOKUP($A77,'Measure Inputs'!$A$2:$S$65,13,FALSE)</f>
        <v>5</v>
      </c>
      <c r="T77" s="27">
        <f>VLOOKUP($A77,'Measure Inputs'!$A$2:$S$65,14,FALSE)</f>
        <v>35.36</v>
      </c>
      <c r="U77" s="27">
        <f>VLOOKUP($A77,'Measure Inputs'!$A$2:$S$65,15,FALSE)</f>
        <v>0</v>
      </c>
      <c r="V77" s="27">
        <f>VLOOKUP($A77,'Measure Inputs'!$A$2:$S$65,16,FALSE)</f>
        <v>23.28</v>
      </c>
      <c r="W77" s="27">
        <f>VLOOKUP($A77,'Measure Inputs'!$A$2:$S$65,17,FALSE)</f>
        <v>0</v>
      </c>
      <c r="X77" s="27" t="str">
        <f>VLOOKUP($A77,'Measure Inputs'!$A$2:$S$65,18,FALSE)</f>
        <v>No</v>
      </c>
      <c r="Y77" s="32">
        <f>VLOOKUP($A77,'Measure Inputs'!$A$2:$S$65,19,FALSE)</f>
        <v>1</v>
      </c>
      <c r="Z77" s="27">
        <v>0</v>
      </c>
      <c r="AA77" s="27">
        <v>0</v>
      </c>
      <c r="AB77" s="27">
        <v>0</v>
      </c>
      <c r="AC77" s="27">
        <v>0</v>
      </c>
      <c r="AD77" s="27">
        <v>0</v>
      </c>
      <c r="AE77" s="27">
        <v>0</v>
      </c>
      <c r="AF77" s="27">
        <v>0</v>
      </c>
      <c r="AG77" s="27">
        <v>0</v>
      </c>
      <c r="AH77" s="27">
        <v>0</v>
      </c>
    </row>
    <row r="78" spans="1:34" x14ac:dyDescent="0.3">
      <c r="A78" s="27">
        <v>27</v>
      </c>
      <c r="B78" s="27" t="s">
        <v>111</v>
      </c>
      <c r="C78" s="27" t="s">
        <v>25</v>
      </c>
      <c r="D78" s="27" t="s">
        <v>33</v>
      </c>
      <c r="E78" s="27" t="s">
        <v>209</v>
      </c>
      <c r="F78" s="27" t="s">
        <v>23</v>
      </c>
      <c r="G78" s="27" t="s">
        <v>111</v>
      </c>
      <c r="H78" s="27">
        <v>5</v>
      </c>
      <c r="I78" s="27">
        <v>615.37352928251664</v>
      </c>
      <c r="J78" s="27" t="str">
        <f>VLOOKUP($A78,'Measure Inputs'!$A$2:$S$65,2,FALSE)</f>
        <v>Existing</v>
      </c>
      <c r="K78" s="27" t="str">
        <f>VLOOKUP($A78,'Measure Inputs'!$A$2:$S$65,3,FALSE)</f>
        <v>Energy Affordability</v>
      </c>
      <c r="L78" s="27" t="str">
        <f>VLOOKUP($A78,'Measure Inputs'!$A$2:$S$65,4,FALSE)</f>
        <v>Lighting- Interior</v>
      </c>
      <c r="M78" s="27" t="str">
        <f>VLOOKUP($A78,'Measure Inputs'!$A$2:$S$65,5,FALSE)</f>
        <v>Residential</v>
      </c>
      <c r="N78" s="27" t="str">
        <f>VLOOKUP($A78,'Measure Inputs'!$A$2:$S$65,7,FALSE)</f>
        <v>Lighting</v>
      </c>
      <c r="O78" s="27" t="str">
        <f>VLOOKUP($A78,'Measure Inputs'!$A$2:$S$65,9,FALSE)</f>
        <v>LED- 100%</v>
      </c>
      <c r="P78" s="27" t="str">
        <f>VLOOKUP($A78,'Measure Inputs'!$A$2:$S$65,10,FALSE)</f>
        <v>CFL, Incadescent- 100%</v>
      </c>
      <c r="Q78" s="27" t="str">
        <f>VLOOKUP($A78,'Measure Inputs'!$A$2:$S$65,11,FALSE)</f>
        <v>per unit</v>
      </c>
      <c r="R78" s="27" t="str">
        <f>VLOOKUP($A78,'Measure Inputs'!$A$2:$S$65,12,FALSE)</f>
        <v>Retrofit</v>
      </c>
      <c r="S78" s="27">
        <f>VLOOKUP($A78,'Measure Inputs'!$A$2:$S$65,13,FALSE)</f>
        <v>5</v>
      </c>
      <c r="T78" s="27">
        <f>VLOOKUP($A78,'Measure Inputs'!$A$2:$S$65,14,FALSE)</f>
        <v>35.36</v>
      </c>
      <c r="U78" s="27">
        <f>VLOOKUP($A78,'Measure Inputs'!$A$2:$S$65,15,FALSE)</f>
        <v>0</v>
      </c>
      <c r="V78" s="27">
        <f>VLOOKUP($A78,'Measure Inputs'!$A$2:$S$65,16,FALSE)</f>
        <v>23.28</v>
      </c>
      <c r="W78" s="27">
        <f>VLOOKUP($A78,'Measure Inputs'!$A$2:$S$65,17,FALSE)</f>
        <v>0</v>
      </c>
      <c r="X78" s="27" t="str">
        <f>VLOOKUP($A78,'Measure Inputs'!$A$2:$S$65,18,FALSE)</f>
        <v>No</v>
      </c>
      <c r="Y78" s="32">
        <f>VLOOKUP($A78,'Measure Inputs'!$A$2:$S$65,19,FALSE)</f>
        <v>1</v>
      </c>
      <c r="Z78" s="27">
        <v>0</v>
      </c>
      <c r="AA78" s="2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</row>
    <row r="79" spans="1:34" x14ac:dyDescent="0.3">
      <c r="A79" s="27">
        <v>27</v>
      </c>
      <c r="B79" s="27" t="s">
        <v>111</v>
      </c>
      <c r="C79" s="27" t="s">
        <v>25</v>
      </c>
      <c r="D79" s="27" t="s">
        <v>36</v>
      </c>
      <c r="E79" s="27" t="s">
        <v>209</v>
      </c>
      <c r="F79" s="27" t="s">
        <v>23</v>
      </c>
      <c r="G79" s="27" t="s">
        <v>111</v>
      </c>
      <c r="H79" s="27">
        <v>5</v>
      </c>
      <c r="I79" s="27">
        <v>786.07483906476898</v>
      </c>
      <c r="J79" s="27" t="str">
        <f>VLOOKUP($A79,'Measure Inputs'!$A$2:$S$65,2,FALSE)</f>
        <v>Existing</v>
      </c>
      <c r="K79" s="27" t="str">
        <f>VLOOKUP($A79,'Measure Inputs'!$A$2:$S$65,3,FALSE)</f>
        <v>Energy Affordability</v>
      </c>
      <c r="L79" s="27" t="str">
        <f>VLOOKUP($A79,'Measure Inputs'!$A$2:$S$65,4,FALSE)</f>
        <v>Lighting- Interior</v>
      </c>
      <c r="M79" s="27" t="str">
        <f>VLOOKUP($A79,'Measure Inputs'!$A$2:$S$65,5,FALSE)</f>
        <v>Residential</v>
      </c>
      <c r="N79" s="27" t="str">
        <f>VLOOKUP($A79,'Measure Inputs'!$A$2:$S$65,7,FALSE)</f>
        <v>Lighting</v>
      </c>
      <c r="O79" s="27" t="str">
        <f>VLOOKUP($A79,'Measure Inputs'!$A$2:$S$65,9,FALSE)</f>
        <v>LED- 100%</v>
      </c>
      <c r="P79" s="27" t="str">
        <f>VLOOKUP($A79,'Measure Inputs'!$A$2:$S$65,10,FALSE)</f>
        <v>CFL, Incadescent- 100%</v>
      </c>
      <c r="Q79" s="27" t="str">
        <f>VLOOKUP($A79,'Measure Inputs'!$A$2:$S$65,11,FALSE)</f>
        <v>per unit</v>
      </c>
      <c r="R79" s="27" t="str">
        <f>VLOOKUP($A79,'Measure Inputs'!$A$2:$S$65,12,FALSE)</f>
        <v>Retrofit</v>
      </c>
      <c r="S79" s="27">
        <f>VLOOKUP($A79,'Measure Inputs'!$A$2:$S$65,13,FALSE)</f>
        <v>5</v>
      </c>
      <c r="T79" s="27">
        <f>VLOOKUP($A79,'Measure Inputs'!$A$2:$S$65,14,FALSE)</f>
        <v>35.36</v>
      </c>
      <c r="U79" s="27">
        <f>VLOOKUP($A79,'Measure Inputs'!$A$2:$S$65,15,FALSE)</f>
        <v>0</v>
      </c>
      <c r="V79" s="27">
        <f>VLOOKUP($A79,'Measure Inputs'!$A$2:$S$65,16,FALSE)</f>
        <v>23.28</v>
      </c>
      <c r="W79" s="27">
        <f>VLOOKUP($A79,'Measure Inputs'!$A$2:$S$65,17,FALSE)</f>
        <v>0</v>
      </c>
      <c r="X79" s="27" t="str">
        <f>VLOOKUP($A79,'Measure Inputs'!$A$2:$S$65,18,FALSE)</f>
        <v>No</v>
      </c>
      <c r="Y79" s="32">
        <f>VLOOKUP($A79,'Measure Inputs'!$A$2:$S$65,19,FALSE)</f>
        <v>1</v>
      </c>
      <c r="Z79" s="27">
        <v>0</v>
      </c>
      <c r="AA79" s="27">
        <v>0</v>
      </c>
      <c r="AB79" s="27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H79" s="27">
        <v>0</v>
      </c>
    </row>
    <row r="80" spans="1:34" x14ac:dyDescent="0.3">
      <c r="A80" s="27">
        <v>28</v>
      </c>
      <c r="B80" s="27" t="s">
        <v>115</v>
      </c>
      <c r="C80" s="27" t="s">
        <v>25</v>
      </c>
      <c r="D80" s="27" t="s">
        <v>26</v>
      </c>
      <c r="E80" s="27" t="s">
        <v>209</v>
      </c>
      <c r="F80" s="27" t="s">
        <v>23</v>
      </c>
      <c r="G80" s="27" t="s">
        <v>115</v>
      </c>
      <c r="H80" s="27">
        <v>6</v>
      </c>
      <c r="I80" s="27">
        <v>30.266928171871591</v>
      </c>
      <c r="J80" s="27" t="str">
        <f>VLOOKUP($A80,'Measure Inputs'!$A$2:$S$65,2,FALSE)</f>
        <v>Existing</v>
      </c>
      <c r="K80" s="27" t="str">
        <f>VLOOKUP($A80,'Measure Inputs'!$A$2:$S$65,3,FALSE)</f>
        <v>Energy Affordability</v>
      </c>
      <c r="L80" s="27" t="str">
        <f>VLOOKUP($A80,'Measure Inputs'!$A$2:$S$65,4,FALSE)</f>
        <v>Lighting- Exterior</v>
      </c>
      <c r="M80" s="27" t="str">
        <f>VLOOKUP($A80,'Measure Inputs'!$A$2:$S$65,5,FALSE)</f>
        <v>Residential</v>
      </c>
      <c r="N80" s="27" t="str">
        <f>VLOOKUP($A80,'Measure Inputs'!$A$2:$S$65,7,FALSE)</f>
        <v>Lighting</v>
      </c>
      <c r="O80" s="27" t="str">
        <f>VLOOKUP($A80,'Measure Inputs'!$A$2:$S$65,9,FALSE)</f>
        <v>LED- 100%</v>
      </c>
      <c r="P80" s="27" t="str">
        <f>VLOOKUP($A80,'Measure Inputs'!$A$2:$S$65,10,FALSE)</f>
        <v>CFL, Incadescent- 100%</v>
      </c>
      <c r="Q80" s="27" t="str">
        <f>VLOOKUP($A80,'Measure Inputs'!$A$2:$S$65,11,FALSE)</f>
        <v>per unit</v>
      </c>
      <c r="R80" s="27" t="str">
        <f>VLOOKUP($A80,'Measure Inputs'!$A$2:$S$65,12,FALSE)</f>
        <v>Retrofit</v>
      </c>
      <c r="S80" s="27">
        <f>VLOOKUP($A80,'Measure Inputs'!$A$2:$S$65,13,FALSE)</f>
        <v>6</v>
      </c>
      <c r="T80" s="27">
        <f>VLOOKUP($A80,'Measure Inputs'!$A$2:$S$65,14,FALSE)</f>
        <v>35.36</v>
      </c>
      <c r="U80" s="27">
        <f>VLOOKUP($A80,'Measure Inputs'!$A$2:$S$65,15,FALSE)</f>
        <v>0</v>
      </c>
      <c r="V80" s="27">
        <f>VLOOKUP($A80,'Measure Inputs'!$A$2:$S$65,16,FALSE)</f>
        <v>23.28</v>
      </c>
      <c r="W80" s="27">
        <f>VLOOKUP($A80,'Measure Inputs'!$A$2:$S$65,17,FALSE)</f>
        <v>0</v>
      </c>
      <c r="X80" s="27" t="str">
        <f>VLOOKUP($A80,'Measure Inputs'!$A$2:$S$65,18,FALSE)</f>
        <v>Yes</v>
      </c>
      <c r="Y80" s="32">
        <f>VLOOKUP($A80,'Measure Inputs'!$A$2:$S$65,19,FALSE)</f>
        <v>1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</row>
    <row r="81" spans="1:34" x14ac:dyDescent="0.3">
      <c r="A81" s="27">
        <v>28</v>
      </c>
      <c r="B81" s="27" t="s">
        <v>115</v>
      </c>
      <c r="C81" s="27" t="s">
        <v>25</v>
      </c>
      <c r="D81" s="27" t="s">
        <v>33</v>
      </c>
      <c r="E81" s="27" t="s">
        <v>209</v>
      </c>
      <c r="F81" s="27" t="s">
        <v>23</v>
      </c>
      <c r="G81" s="27" t="s">
        <v>115</v>
      </c>
      <c r="H81" s="27">
        <v>6</v>
      </c>
      <c r="I81" s="27">
        <v>69.37622240839498</v>
      </c>
      <c r="J81" s="27" t="str">
        <f>VLOOKUP($A81,'Measure Inputs'!$A$2:$S$65,2,FALSE)</f>
        <v>Existing</v>
      </c>
      <c r="K81" s="27" t="str">
        <f>VLOOKUP($A81,'Measure Inputs'!$A$2:$S$65,3,FALSE)</f>
        <v>Energy Affordability</v>
      </c>
      <c r="L81" s="27" t="str">
        <f>VLOOKUP($A81,'Measure Inputs'!$A$2:$S$65,4,FALSE)</f>
        <v>Lighting- Exterior</v>
      </c>
      <c r="M81" s="27" t="str">
        <f>VLOOKUP($A81,'Measure Inputs'!$A$2:$S$65,5,FALSE)</f>
        <v>Residential</v>
      </c>
      <c r="N81" s="27" t="str">
        <f>VLOOKUP($A81,'Measure Inputs'!$A$2:$S$65,7,FALSE)</f>
        <v>Lighting</v>
      </c>
      <c r="O81" s="27" t="str">
        <f>VLOOKUP($A81,'Measure Inputs'!$A$2:$S$65,9,FALSE)</f>
        <v>LED- 100%</v>
      </c>
      <c r="P81" s="27" t="str">
        <f>VLOOKUP($A81,'Measure Inputs'!$A$2:$S$65,10,FALSE)</f>
        <v>CFL, Incadescent- 100%</v>
      </c>
      <c r="Q81" s="27" t="str">
        <f>VLOOKUP($A81,'Measure Inputs'!$A$2:$S$65,11,FALSE)</f>
        <v>per unit</v>
      </c>
      <c r="R81" s="27" t="str">
        <f>VLOOKUP($A81,'Measure Inputs'!$A$2:$S$65,12,FALSE)</f>
        <v>Retrofit</v>
      </c>
      <c r="S81" s="27">
        <f>VLOOKUP($A81,'Measure Inputs'!$A$2:$S$65,13,FALSE)</f>
        <v>6</v>
      </c>
      <c r="T81" s="27">
        <f>VLOOKUP($A81,'Measure Inputs'!$A$2:$S$65,14,FALSE)</f>
        <v>35.36</v>
      </c>
      <c r="U81" s="27">
        <f>VLOOKUP($A81,'Measure Inputs'!$A$2:$S$65,15,FALSE)</f>
        <v>0</v>
      </c>
      <c r="V81" s="27">
        <f>VLOOKUP($A81,'Measure Inputs'!$A$2:$S$65,16,FALSE)</f>
        <v>23.28</v>
      </c>
      <c r="W81" s="27">
        <f>VLOOKUP($A81,'Measure Inputs'!$A$2:$S$65,17,FALSE)</f>
        <v>0</v>
      </c>
      <c r="X81" s="27" t="str">
        <f>VLOOKUP($A81,'Measure Inputs'!$A$2:$S$65,18,FALSE)</f>
        <v>Yes</v>
      </c>
      <c r="Y81" s="32">
        <f>VLOOKUP($A81,'Measure Inputs'!$A$2:$S$65,19,FALSE)</f>
        <v>1</v>
      </c>
      <c r="Z81" s="27">
        <v>0</v>
      </c>
      <c r="AA81" s="2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7">
        <v>0</v>
      </c>
    </row>
    <row r="82" spans="1:34" x14ac:dyDescent="0.3">
      <c r="A82" s="27">
        <v>28</v>
      </c>
      <c r="B82" s="27" t="s">
        <v>115</v>
      </c>
      <c r="C82" s="27" t="s">
        <v>25</v>
      </c>
      <c r="D82" s="27" t="s">
        <v>36</v>
      </c>
      <c r="E82" s="27" t="s">
        <v>209</v>
      </c>
      <c r="F82" s="27" t="s">
        <v>23</v>
      </c>
      <c r="G82" s="27" t="s">
        <v>115</v>
      </c>
      <c r="H82" s="27">
        <v>6</v>
      </c>
      <c r="I82" s="27">
        <v>79.761538690416444</v>
      </c>
      <c r="J82" s="27" t="str">
        <f>VLOOKUP($A82,'Measure Inputs'!$A$2:$S$65,2,FALSE)</f>
        <v>Existing</v>
      </c>
      <c r="K82" s="27" t="str">
        <f>VLOOKUP($A82,'Measure Inputs'!$A$2:$S$65,3,FALSE)</f>
        <v>Energy Affordability</v>
      </c>
      <c r="L82" s="27" t="str">
        <f>VLOOKUP($A82,'Measure Inputs'!$A$2:$S$65,4,FALSE)</f>
        <v>Lighting- Exterior</v>
      </c>
      <c r="M82" s="27" t="str">
        <f>VLOOKUP($A82,'Measure Inputs'!$A$2:$S$65,5,FALSE)</f>
        <v>Residential</v>
      </c>
      <c r="N82" s="27" t="str">
        <f>VLOOKUP($A82,'Measure Inputs'!$A$2:$S$65,7,FALSE)</f>
        <v>Lighting</v>
      </c>
      <c r="O82" s="27" t="str">
        <f>VLOOKUP($A82,'Measure Inputs'!$A$2:$S$65,9,FALSE)</f>
        <v>LED- 100%</v>
      </c>
      <c r="P82" s="27" t="str">
        <f>VLOOKUP($A82,'Measure Inputs'!$A$2:$S$65,10,FALSE)</f>
        <v>CFL, Incadescent- 100%</v>
      </c>
      <c r="Q82" s="27" t="str">
        <f>VLOOKUP($A82,'Measure Inputs'!$A$2:$S$65,11,FALSE)</f>
        <v>per unit</v>
      </c>
      <c r="R82" s="27" t="str">
        <f>VLOOKUP($A82,'Measure Inputs'!$A$2:$S$65,12,FALSE)</f>
        <v>Retrofit</v>
      </c>
      <c r="S82" s="27">
        <f>VLOOKUP($A82,'Measure Inputs'!$A$2:$S$65,13,FALSE)</f>
        <v>6</v>
      </c>
      <c r="T82" s="27">
        <f>VLOOKUP($A82,'Measure Inputs'!$A$2:$S$65,14,FALSE)</f>
        <v>35.36</v>
      </c>
      <c r="U82" s="27">
        <f>VLOOKUP($A82,'Measure Inputs'!$A$2:$S$65,15,FALSE)</f>
        <v>0</v>
      </c>
      <c r="V82" s="27">
        <f>VLOOKUP($A82,'Measure Inputs'!$A$2:$S$65,16,FALSE)</f>
        <v>23.28</v>
      </c>
      <c r="W82" s="27">
        <f>VLOOKUP($A82,'Measure Inputs'!$A$2:$S$65,17,FALSE)</f>
        <v>0</v>
      </c>
      <c r="X82" s="27" t="str">
        <f>VLOOKUP($A82,'Measure Inputs'!$A$2:$S$65,18,FALSE)</f>
        <v>Yes</v>
      </c>
      <c r="Y82" s="32">
        <f>VLOOKUP($A82,'Measure Inputs'!$A$2:$S$65,19,FALSE)</f>
        <v>1</v>
      </c>
      <c r="Z82" s="27">
        <v>0</v>
      </c>
      <c r="AA82" s="27">
        <v>0</v>
      </c>
      <c r="AB82" s="27">
        <v>0</v>
      </c>
      <c r="AC82" s="27">
        <v>0</v>
      </c>
      <c r="AD82" s="27">
        <v>0</v>
      </c>
      <c r="AE82" s="27">
        <v>0</v>
      </c>
      <c r="AF82" s="27">
        <v>0</v>
      </c>
      <c r="AG82" s="27">
        <v>0</v>
      </c>
      <c r="AH82" s="27">
        <v>0</v>
      </c>
    </row>
    <row r="83" spans="1:34" x14ac:dyDescent="0.3">
      <c r="A83" s="27">
        <v>29</v>
      </c>
      <c r="B83" s="27" t="s">
        <v>117</v>
      </c>
      <c r="C83" s="27" t="s">
        <v>25</v>
      </c>
      <c r="D83" s="27" t="s">
        <v>26</v>
      </c>
      <c r="E83" s="27" t="s">
        <v>209</v>
      </c>
      <c r="F83" s="27" t="s">
        <v>23</v>
      </c>
      <c r="G83" s="27" t="s">
        <v>116</v>
      </c>
      <c r="H83" s="27">
        <v>30</v>
      </c>
      <c r="I83" s="27">
        <v>68.379837365178147</v>
      </c>
      <c r="J83" s="27" t="str">
        <f>VLOOKUP($A83,'Measure Inputs'!$A$2:$S$65,2,FALSE)</f>
        <v>Existing</v>
      </c>
      <c r="K83" s="27" t="str">
        <f>VLOOKUP($A83,'Measure Inputs'!$A$2:$S$65,3,FALSE)</f>
        <v>Energy Affordability</v>
      </c>
      <c r="L83" s="27" t="str">
        <f>VLOOKUP($A83,'Measure Inputs'!$A$2:$S$65,4,FALSE)</f>
        <v>Insulation</v>
      </c>
      <c r="M83" s="27" t="str">
        <f>VLOOKUP($A83,'Measure Inputs'!$A$2:$S$65,5,FALSE)</f>
        <v>Residential</v>
      </c>
      <c r="N83" s="27" t="str">
        <f>VLOOKUP($A83,'Measure Inputs'!$A$2:$S$65,7,FALSE)</f>
        <v>Heating</v>
      </c>
      <c r="O83" s="27" t="str">
        <f>VLOOKUP($A83,'Measure Inputs'!$A$2:$S$65,9,FALSE)</f>
        <v>Insulation of  R-50</v>
      </c>
      <c r="P83" s="27" t="str">
        <f>VLOOKUP($A83,'Measure Inputs'!$A$2:$S$65,10,FALSE)</f>
        <v>No Insulation or insulation of  R-7, R-13, R-19, R-30,R-38</v>
      </c>
      <c r="Q83" s="27" t="str">
        <f>VLOOKUP($A83,'Measure Inputs'!$A$2:$S$65,11,FALSE)</f>
        <v>per unit</v>
      </c>
      <c r="R83" s="27" t="str">
        <f>VLOOKUP($A83,'Measure Inputs'!$A$2:$S$65,12,FALSE)</f>
        <v>Retrofit</v>
      </c>
      <c r="S83" s="27">
        <f>VLOOKUP($A83,'Measure Inputs'!$A$2:$S$65,13,FALSE)</f>
        <v>30</v>
      </c>
      <c r="T83" s="27">
        <f>VLOOKUP($A83,'Measure Inputs'!$A$2:$S$65,14,FALSE)</f>
        <v>765</v>
      </c>
      <c r="U83" s="27">
        <f>VLOOKUP($A83,'Measure Inputs'!$A$2:$S$65,15,FALSE)</f>
        <v>0</v>
      </c>
      <c r="V83" s="27">
        <f>VLOOKUP($A83,'Measure Inputs'!$A$2:$S$65,16,FALSE)</f>
        <v>382.5</v>
      </c>
      <c r="W83" s="27">
        <f>VLOOKUP($A83,'Measure Inputs'!$A$2:$S$65,17,FALSE)</f>
        <v>0</v>
      </c>
      <c r="X83" s="27" t="str">
        <f>VLOOKUP($A83,'Measure Inputs'!$A$2:$S$65,18,FALSE)</f>
        <v>Yes</v>
      </c>
      <c r="Y83" s="32">
        <f>VLOOKUP($A83,'Measure Inputs'!$A$2:$S$65,19,FALSE)</f>
        <v>1</v>
      </c>
      <c r="Z83" s="27">
        <v>0</v>
      </c>
      <c r="AA83" s="27">
        <v>0</v>
      </c>
      <c r="AB83" s="27">
        <v>0</v>
      </c>
      <c r="AC83" s="27">
        <v>0</v>
      </c>
      <c r="AD83" s="27">
        <v>0</v>
      </c>
      <c r="AE83" s="27">
        <v>0</v>
      </c>
      <c r="AF83" s="27">
        <v>0</v>
      </c>
      <c r="AG83" s="27">
        <v>0</v>
      </c>
      <c r="AH83" s="27">
        <v>0</v>
      </c>
    </row>
    <row r="84" spans="1:34" x14ac:dyDescent="0.3">
      <c r="A84" s="27">
        <v>29</v>
      </c>
      <c r="B84" s="27" t="s">
        <v>117</v>
      </c>
      <c r="C84" s="27" t="s">
        <v>25</v>
      </c>
      <c r="D84" s="27" t="s">
        <v>33</v>
      </c>
      <c r="E84" s="27" t="s">
        <v>209</v>
      </c>
      <c r="F84" s="27" t="s">
        <v>23</v>
      </c>
      <c r="G84" s="27" t="s">
        <v>116</v>
      </c>
      <c r="H84" s="27">
        <v>30</v>
      </c>
      <c r="I84" s="27">
        <v>78.160418055006488</v>
      </c>
      <c r="J84" s="27" t="str">
        <f>VLOOKUP($A84,'Measure Inputs'!$A$2:$S$65,2,FALSE)</f>
        <v>Existing</v>
      </c>
      <c r="K84" s="27" t="str">
        <f>VLOOKUP($A84,'Measure Inputs'!$A$2:$S$65,3,FALSE)</f>
        <v>Energy Affordability</v>
      </c>
      <c r="L84" s="27" t="str">
        <f>VLOOKUP($A84,'Measure Inputs'!$A$2:$S$65,4,FALSE)</f>
        <v>Insulation</v>
      </c>
      <c r="M84" s="27" t="str">
        <f>VLOOKUP($A84,'Measure Inputs'!$A$2:$S$65,5,FALSE)</f>
        <v>Residential</v>
      </c>
      <c r="N84" s="27" t="str">
        <f>VLOOKUP($A84,'Measure Inputs'!$A$2:$S$65,7,FALSE)</f>
        <v>Heating</v>
      </c>
      <c r="O84" s="27" t="str">
        <f>VLOOKUP($A84,'Measure Inputs'!$A$2:$S$65,9,FALSE)</f>
        <v>Insulation of  R-50</v>
      </c>
      <c r="P84" s="27" t="str">
        <f>VLOOKUP($A84,'Measure Inputs'!$A$2:$S$65,10,FALSE)</f>
        <v>No Insulation or insulation of  R-7, R-13, R-19, R-30,R-38</v>
      </c>
      <c r="Q84" s="27" t="str">
        <f>VLOOKUP($A84,'Measure Inputs'!$A$2:$S$65,11,FALSE)</f>
        <v>per unit</v>
      </c>
      <c r="R84" s="27" t="str">
        <f>VLOOKUP($A84,'Measure Inputs'!$A$2:$S$65,12,FALSE)</f>
        <v>Retrofit</v>
      </c>
      <c r="S84" s="27">
        <f>VLOOKUP($A84,'Measure Inputs'!$A$2:$S$65,13,FALSE)</f>
        <v>30</v>
      </c>
      <c r="T84" s="27">
        <f>VLOOKUP($A84,'Measure Inputs'!$A$2:$S$65,14,FALSE)</f>
        <v>765</v>
      </c>
      <c r="U84" s="27">
        <f>VLOOKUP($A84,'Measure Inputs'!$A$2:$S$65,15,FALSE)</f>
        <v>0</v>
      </c>
      <c r="V84" s="27">
        <f>VLOOKUP($A84,'Measure Inputs'!$A$2:$S$65,16,FALSE)</f>
        <v>382.5</v>
      </c>
      <c r="W84" s="27">
        <f>VLOOKUP($A84,'Measure Inputs'!$A$2:$S$65,17,FALSE)</f>
        <v>0</v>
      </c>
      <c r="X84" s="27" t="str">
        <f>VLOOKUP($A84,'Measure Inputs'!$A$2:$S$65,18,FALSE)</f>
        <v>Yes</v>
      </c>
      <c r="Y84" s="32">
        <f>VLOOKUP($A84,'Measure Inputs'!$A$2:$S$65,19,FALSE)</f>
        <v>1</v>
      </c>
      <c r="Z84" s="27">
        <v>0</v>
      </c>
      <c r="AA84" s="27">
        <v>0</v>
      </c>
      <c r="AB84" s="27">
        <v>0</v>
      </c>
      <c r="AC84" s="27">
        <v>0</v>
      </c>
      <c r="AD84" s="27">
        <v>0</v>
      </c>
      <c r="AE84" s="27">
        <v>0</v>
      </c>
      <c r="AF84" s="27">
        <v>0</v>
      </c>
      <c r="AG84" s="27">
        <v>0</v>
      </c>
      <c r="AH84" s="27">
        <v>0</v>
      </c>
    </row>
    <row r="85" spans="1:34" x14ac:dyDescent="0.3">
      <c r="A85" s="27">
        <v>29</v>
      </c>
      <c r="B85" s="27" t="s">
        <v>117</v>
      </c>
      <c r="C85" s="27" t="s">
        <v>25</v>
      </c>
      <c r="D85" s="27" t="s">
        <v>36</v>
      </c>
      <c r="E85" s="27" t="s">
        <v>209</v>
      </c>
      <c r="F85" s="27" t="s">
        <v>23</v>
      </c>
      <c r="G85" s="27" t="s">
        <v>116</v>
      </c>
      <c r="H85" s="27">
        <v>30</v>
      </c>
      <c r="I85" s="27">
        <v>57.713136442262943</v>
      </c>
      <c r="J85" s="27" t="str">
        <f>VLOOKUP($A85,'Measure Inputs'!$A$2:$S$65,2,FALSE)</f>
        <v>Existing</v>
      </c>
      <c r="K85" s="27" t="str">
        <f>VLOOKUP($A85,'Measure Inputs'!$A$2:$S$65,3,FALSE)</f>
        <v>Energy Affordability</v>
      </c>
      <c r="L85" s="27" t="str">
        <f>VLOOKUP($A85,'Measure Inputs'!$A$2:$S$65,4,FALSE)</f>
        <v>Insulation</v>
      </c>
      <c r="M85" s="27" t="str">
        <f>VLOOKUP($A85,'Measure Inputs'!$A$2:$S$65,5,FALSE)</f>
        <v>Residential</v>
      </c>
      <c r="N85" s="27" t="str">
        <f>VLOOKUP($A85,'Measure Inputs'!$A$2:$S$65,7,FALSE)</f>
        <v>Heating</v>
      </c>
      <c r="O85" s="27" t="str">
        <f>VLOOKUP($A85,'Measure Inputs'!$A$2:$S$65,9,FALSE)</f>
        <v>Insulation of  R-50</v>
      </c>
      <c r="P85" s="27" t="str">
        <f>VLOOKUP($A85,'Measure Inputs'!$A$2:$S$65,10,FALSE)</f>
        <v>No Insulation or insulation of  R-7, R-13, R-19, R-30,R-38</v>
      </c>
      <c r="Q85" s="27" t="str">
        <f>VLOOKUP($A85,'Measure Inputs'!$A$2:$S$65,11,FALSE)</f>
        <v>per unit</v>
      </c>
      <c r="R85" s="27" t="str">
        <f>VLOOKUP($A85,'Measure Inputs'!$A$2:$S$65,12,FALSE)</f>
        <v>Retrofit</v>
      </c>
      <c r="S85" s="27">
        <f>VLOOKUP($A85,'Measure Inputs'!$A$2:$S$65,13,FALSE)</f>
        <v>30</v>
      </c>
      <c r="T85" s="27">
        <f>VLOOKUP($A85,'Measure Inputs'!$A$2:$S$65,14,FALSE)</f>
        <v>765</v>
      </c>
      <c r="U85" s="27">
        <f>VLOOKUP($A85,'Measure Inputs'!$A$2:$S$65,15,FALSE)</f>
        <v>0</v>
      </c>
      <c r="V85" s="27">
        <f>VLOOKUP($A85,'Measure Inputs'!$A$2:$S$65,16,FALSE)</f>
        <v>382.5</v>
      </c>
      <c r="W85" s="27">
        <f>VLOOKUP($A85,'Measure Inputs'!$A$2:$S$65,17,FALSE)</f>
        <v>0</v>
      </c>
      <c r="X85" s="27" t="str">
        <f>VLOOKUP($A85,'Measure Inputs'!$A$2:$S$65,18,FALSE)</f>
        <v>Yes</v>
      </c>
      <c r="Y85" s="32">
        <f>VLOOKUP($A85,'Measure Inputs'!$A$2:$S$65,19,FALSE)</f>
        <v>1</v>
      </c>
      <c r="Z85" s="27">
        <v>0</v>
      </c>
      <c r="AA85" s="27">
        <v>0</v>
      </c>
      <c r="AB85" s="27">
        <v>0</v>
      </c>
      <c r="AC85" s="27">
        <v>0</v>
      </c>
      <c r="AD85" s="27">
        <v>0</v>
      </c>
      <c r="AE85" s="27">
        <v>0</v>
      </c>
      <c r="AF85" s="27">
        <v>0</v>
      </c>
      <c r="AG85" s="27">
        <v>0</v>
      </c>
      <c r="AH85" s="27">
        <v>0</v>
      </c>
    </row>
    <row r="86" spans="1:34" x14ac:dyDescent="0.3">
      <c r="A86" s="27">
        <v>30</v>
      </c>
      <c r="B86" s="27" t="s">
        <v>120</v>
      </c>
      <c r="C86" s="27" t="s">
        <v>25</v>
      </c>
      <c r="D86" s="27" t="s">
        <v>26</v>
      </c>
      <c r="E86" s="27" t="s">
        <v>209</v>
      </c>
      <c r="F86" s="27" t="s">
        <v>23</v>
      </c>
      <c r="G86" s="27" t="s">
        <v>116</v>
      </c>
      <c r="H86" s="27">
        <v>30</v>
      </c>
      <c r="I86" s="27">
        <v>146.97605477187781</v>
      </c>
      <c r="J86" s="27" t="str">
        <f>VLOOKUP($A86,'Measure Inputs'!$A$2:$S$65,2,FALSE)</f>
        <v>Existing</v>
      </c>
      <c r="K86" s="27" t="str">
        <f>VLOOKUP($A86,'Measure Inputs'!$A$2:$S$65,3,FALSE)</f>
        <v>Energy Affordability</v>
      </c>
      <c r="L86" s="27" t="str">
        <f>VLOOKUP($A86,'Measure Inputs'!$A$2:$S$65,4,FALSE)</f>
        <v>Insulation</v>
      </c>
      <c r="M86" s="27" t="str">
        <f>VLOOKUP($A86,'Measure Inputs'!$A$2:$S$65,5,FALSE)</f>
        <v>Residential</v>
      </c>
      <c r="N86" s="27" t="str">
        <f>VLOOKUP($A86,'Measure Inputs'!$A$2:$S$65,7,FALSE)</f>
        <v>Cooling</v>
      </c>
      <c r="O86" s="27" t="str">
        <f>VLOOKUP($A86,'Measure Inputs'!$A$2:$S$65,9,FALSE)</f>
        <v>Insulation of  R-20</v>
      </c>
      <c r="P86" s="27" t="str">
        <f>VLOOKUP($A86,'Measure Inputs'!$A$2:$S$65,10,FALSE)</f>
        <v>No Insulation or insulation of  R-5, R-10, R-15</v>
      </c>
      <c r="Q86" s="27" t="str">
        <f>VLOOKUP($A86,'Measure Inputs'!$A$2:$S$65,11,FALSE)</f>
        <v>per unit</v>
      </c>
      <c r="R86" s="27" t="str">
        <f>VLOOKUP($A86,'Measure Inputs'!$A$2:$S$65,12,FALSE)</f>
        <v>Retrofit</v>
      </c>
      <c r="S86" s="27">
        <f>VLOOKUP($A86,'Measure Inputs'!$A$2:$S$65,13,FALSE)</f>
        <v>30</v>
      </c>
      <c r="T86" s="27">
        <f>VLOOKUP($A86,'Measure Inputs'!$A$2:$S$65,14,FALSE)</f>
        <v>355.6</v>
      </c>
      <c r="U86" s="27">
        <f>VLOOKUP($A86,'Measure Inputs'!$A$2:$S$65,15,FALSE)</f>
        <v>0</v>
      </c>
      <c r="V86" s="27">
        <f>VLOOKUP($A86,'Measure Inputs'!$A$2:$S$65,16,FALSE)</f>
        <v>177.8</v>
      </c>
      <c r="W86" s="27">
        <f>VLOOKUP($A86,'Measure Inputs'!$A$2:$S$65,17,FALSE)</f>
        <v>0</v>
      </c>
      <c r="X86" s="27" t="str">
        <f>VLOOKUP($A86,'Measure Inputs'!$A$2:$S$65,18,FALSE)</f>
        <v>Yes</v>
      </c>
      <c r="Y86" s="32">
        <f>VLOOKUP($A86,'Measure Inputs'!$A$2:$S$65,19,FALSE)</f>
        <v>1</v>
      </c>
      <c r="Z86" s="27">
        <v>0</v>
      </c>
      <c r="AA86" s="27">
        <v>0</v>
      </c>
      <c r="AB86" s="27">
        <v>0</v>
      </c>
      <c r="AC86" s="27">
        <v>0</v>
      </c>
      <c r="AD86" s="27">
        <v>0</v>
      </c>
      <c r="AE86" s="27">
        <v>0</v>
      </c>
      <c r="AF86" s="27">
        <v>0</v>
      </c>
      <c r="AG86" s="27">
        <v>0</v>
      </c>
      <c r="AH86" s="27">
        <v>0</v>
      </c>
    </row>
    <row r="87" spans="1:34" x14ac:dyDescent="0.3">
      <c r="A87" s="27">
        <v>30</v>
      </c>
      <c r="B87" s="27" t="s">
        <v>120</v>
      </c>
      <c r="C87" s="27" t="s">
        <v>25</v>
      </c>
      <c r="D87" s="27" t="s">
        <v>33</v>
      </c>
      <c r="E87" s="27" t="s">
        <v>209</v>
      </c>
      <c r="F87" s="27" t="s">
        <v>23</v>
      </c>
      <c r="G87" s="27" t="s">
        <v>116</v>
      </c>
      <c r="H87" s="27">
        <v>30</v>
      </c>
      <c r="I87" s="27">
        <v>84.266028337010482</v>
      </c>
      <c r="J87" s="27" t="str">
        <f>VLOOKUP($A87,'Measure Inputs'!$A$2:$S$65,2,FALSE)</f>
        <v>Existing</v>
      </c>
      <c r="K87" s="27" t="str">
        <f>VLOOKUP($A87,'Measure Inputs'!$A$2:$S$65,3,FALSE)</f>
        <v>Energy Affordability</v>
      </c>
      <c r="L87" s="27" t="str">
        <f>VLOOKUP($A87,'Measure Inputs'!$A$2:$S$65,4,FALSE)</f>
        <v>Insulation</v>
      </c>
      <c r="M87" s="27" t="str">
        <f>VLOOKUP($A87,'Measure Inputs'!$A$2:$S$65,5,FALSE)</f>
        <v>Residential</v>
      </c>
      <c r="N87" s="27" t="str">
        <f>VLOOKUP($A87,'Measure Inputs'!$A$2:$S$65,7,FALSE)</f>
        <v>Cooling</v>
      </c>
      <c r="O87" s="27" t="str">
        <f>VLOOKUP($A87,'Measure Inputs'!$A$2:$S$65,9,FALSE)</f>
        <v>Insulation of  R-20</v>
      </c>
      <c r="P87" s="27" t="str">
        <f>VLOOKUP($A87,'Measure Inputs'!$A$2:$S$65,10,FALSE)</f>
        <v>No Insulation or insulation of  R-5, R-10, R-15</v>
      </c>
      <c r="Q87" s="27" t="str">
        <f>VLOOKUP($A87,'Measure Inputs'!$A$2:$S$65,11,FALSE)</f>
        <v>per unit</v>
      </c>
      <c r="R87" s="27" t="str">
        <f>VLOOKUP($A87,'Measure Inputs'!$A$2:$S$65,12,FALSE)</f>
        <v>Retrofit</v>
      </c>
      <c r="S87" s="27">
        <f>VLOOKUP($A87,'Measure Inputs'!$A$2:$S$65,13,FALSE)</f>
        <v>30</v>
      </c>
      <c r="T87" s="27">
        <f>VLOOKUP($A87,'Measure Inputs'!$A$2:$S$65,14,FALSE)</f>
        <v>355.6</v>
      </c>
      <c r="U87" s="27">
        <f>VLOOKUP($A87,'Measure Inputs'!$A$2:$S$65,15,FALSE)</f>
        <v>0</v>
      </c>
      <c r="V87" s="27">
        <f>VLOOKUP($A87,'Measure Inputs'!$A$2:$S$65,16,FALSE)</f>
        <v>177.8</v>
      </c>
      <c r="W87" s="27">
        <f>VLOOKUP($A87,'Measure Inputs'!$A$2:$S$65,17,FALSE)</f>
        <v>0</v>
      </c>
      <c r="X87" s="27" t="str">
        <f>VLOOKUP($A87,'Measure Inputs'!$A$2:$S$65,18,FALSE)</f>
        <v>Yes</v>
      </c>
      <c r="Y87" s="32">
        <f>VLOOKUP($A87,'Measure Inputs'!$A$2:$S$65,19,FALSE)</f>
        <v>1</v>
      </c>
      <c r="Z87" s="27">
        <v>0</v>
      </c>
      <c r="AA87" s="2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</row>
    <row r="88" spans="1:34" x14ac:dyDescent="0.3">
      <c r="A88" s="27">
        <v>30</v>
      </c>
      <c r="B88" s="27" t="s">
        <v>120</v>
      </c>
      <c r="C88" s="27" t="s">
        <v>25</v>
      </c>
      <c r="D88" s="27" t="s">
        <v>36</v>
      </c>
      <c r="E88" s="27" t="s">
        <v>209</v>
      </c>
      <c r="F88" s="27" t="s">
        <v>23</v>
      </c>
      <c r="G88" s="27" t="s">
        <v>116</v>
      </c>
      <c r="H88" s="27">
        <v>30</v>
      </c>
      <c r="I88" s="27">
        <v>194.669974627339</v>
      </c>
      <c r="J88" s="27" t="str">
        <f>VLOOKUP($A88,'Measure Inputs'!$A$2:$S$65,2,FALSE)</f>
        <v>Existing</v>
      </c>
      <c r="K88" s="27" t="str">
        <f>VLOOKUP($A88,'Measure Inputs'!$A$2:$S$65,3,FALSE)</f>
        <v>Energy Affordability</v>
      </c>
      <c r="L88" s="27" t="str">
        <f>VLOOKUP($A88,'Measure Inputs'!$A$2:$S$65,4,FALSE)</f>
        <v>Insulation</v>
      </c>
      <c r="M88" s="27" t="str">
        <f>VLOOKUP($A88,'Measure Inputs'!$A$2:$S$65,5,FALSE)</f>
        <v>Residential</v>
      </c>
      <c r="N88" s="27" t="str">
        <f>VLOOKUP($A88,'Measure Inputs'!$A$2:$S$65,7,FALSE)</f>
        <v>Cooling</v>
      </c>
      <c r="O88" s="27" t="str">
        <f>VLOOKUP($A88,'Measure Inputs'!$A$2:$S$65,9,FALSE)</f>
        <v>Insulation of  R-20</v>
      </c>
      <c r="P88" s="27" t="str">
        <f>VLOOKUP($A88,'Measure Inputs'!$A$2:$S$65,10,FALSE)</f>
        <v>No Insulation or insulation of  R-5, R-10, R-15</v>
      </c>
      <c r="Q88" s="27" t="str">
        <f>VLOOKUP($A88,'Measure Inputs'!$A$2:$S$65,11,FALSE)</f>
        <v>per unit</v>
      </c>
      <c r="R88" s="27" t="str">
        <f>VLOOKUP($A88,'Measure Inputs'!$A$2:$S$65,12,FALSE)</f>
        <v>Retrofit</v>
      </c>
      <c r="S88" s="27">
        <f>VLOOKUP($A88,'Measure Inputs'!$A$2:$S$65,13,FALSE)</f>
        <v>30</v>
      </c>
      <c r="T88" s="27">
        <f>VLOOKUP($A88,'Measure Inputs'!$A$2:$S$65,14,FALSE)</f>
        <v>355.6</v>
      </c>
      <c r="U88" s="27">
        <f>VLOOKUP($A88,'Measure Inputs'!$A$2:$S$65,15,FALSE)</f>
        <v>0</v>
      </c>
      <c r="V88" s="27">
        <f>VLOOKUP($A88,'Measure Inputs'!$A$2:$S$65,16,FALSE)</f>
        <v>177.8</v>
      </c>
      <c r="W88" s="27">
        <f>VLOOKUP($A88,'Measure Inputs'!$A$2:$S$65,17,FALSE)</f>
        <v>0</v>
      </c>
      <c r="X88" s="27" t="str">
        <f>VLOOKUP($A88,'Measure Inputs'!$A$2:$S$65,18,FALSE)</f>
        <v>Yes</v>
      </c>
      <c r="Y88" s="32">
        <f>VLOOKUP($A88,'Measure Inputs'!$A$2:$S$65,19,FALSE)</f>
        <v>1</v>
      </c>
      <c r="Z88" s="27">
        <v>0</v>
      </c>
      <c r="AA88" s="27">
        <v>0</v>
      </c>
      <c r="AB88" s="27">
        <v>0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H88" s="27">
        <v>0</v>
      </c>
    </row>
    <row r="89" spans="1:34" x14ac:dyDescent="0.3">
      <c r="A89" s="27">
        <v>31</v>
      </c>
      <c r="B89" s="27" t="s">
        <v>123</v>
      </c>
      <c r="C89" s="27" t="s">
        <v>25</v>
      </c>
      <c r="D89" s="27" t="s">
        <v>26</v>
      </c>
      <c r="E89" s="27" t="s">
        <v>209</v>
      </c>
      <c r="F89" s="27" t="s">
        <v>23</v>
      </c>
      <c r="G89" s="27" t="s">
        <v>116</v>
      </c>
      <c r="H89" s="27">
        <v>30</v>
      </c>
      <c r="I89" s="27">
        <v>138.3457043718135</v>
      </c>
      <c r="J89" s="27" t="str">
        <f>VLOOKUP($A89,'Measure Inputs'!$A$2:$S$65,2,FALSE)</f>
        <v>Existing</v>
      </c>
      <c r="K89" s="27" t="str">
        <f>VLOOKUP($A89,'Measure Inputs'!$A$2:$S$65,3,FALSE)</f>
        <v>Energy Affordability</v>
      </c>
      <c r="L89" s="27" t="str">
        <f>VLOOKUP($A89,'Measure Inputs'!$A$2:$S$65,4,FALSE)</f>
        <v>Insulation</v>
      </c>
      <c r="M89" s="27" t="str">
        <f>VLOOKUP($A89,'Measure Inputs'!$A$2:$S$65,5,FALSE)</f>
        <v>Residential</v>
      </c>
      <c r="N89" s="27" t="str">
        <f>VLOOKUP($A89,'Measure Inputs'!$A$2:$S$65,7,FALSE)</f>
        <v>Heating</v>
      </c>
      <c r="O89" s="27" t="str">
        <f>VLOOKUP($A89,'Measure Inputs'!$A$2:$S$65,9,FALSE)</f>
        <v>Insulation of  R-19</v>
      </c>
      <c r="P89" s="27" t="str">
        <f>VLOOKUP($A89,'Measure Inputs'!$A$2:$S$65,10,FALSE)</f>
        <v>No Insulation or insulation of  R-7, R-11, R-13, R-15</v>
      </c>
      <c r="Q89" s="27" t="str">
        <f>VLOOKUP($A89,'Measure Inputs'!$A$2:$S$65,11,FALSE)</f>
        <v>per unit</v>
      </c>
      <c r="R89" s="27" t="str">
        <f>VLOOKUP($A89,'Measure Inputs'!$A$2:$S$65,12,FALSE)</f>
        <v>Retrofit</v>
      </c>
      <c r="S89" s="27">
        <f>VLOOKUP($A89,'Measure Inputs'!$A$2:$S$65,13,FALSE)</f>
        <v>30</v>
      </c>
      <c r="T89" s="27">
        <f>VLOOKUP($A89,'Measure Inputs'!$A$2:$S$65,14,FALSE)</f>
        <v>3251.2</v>
      </c>
      <c r="U89" s="27">
        <f>VLOOKUP($A89,'Measure Inputs'!$A$2:$S$65,15,FALSE)</f>
        <v>0</v>
      </c>
      <c r="V89" s="27">
        <f>VLOOKUP($A89,'Measure Inputs'!$A$2:$S$65,16,FALSE)</f>
        <v>2300</v>
      </c>
      <c r="W89" s="27">
        <f>VLOOKUP($A89,'Measure Inputs'!$A$2:$S$65,17,FALSE)</f>
        <v>0</v>
      </c>
      <c r="X89" s="27" t="str">
        <f>VLOOKUP($A89,'Measure Inputs'!$A$2:$S$65,18,FALSE)</f>
        <v>No</v>
      </c>
      <c r="Y89" s="32">
        <f>VLOOKUP($A89,'Measure Inputs'!$A$2:$S$65,19,FALSE)</f>
        <v>1</v>
      </c>
      <c r="Z89" s="27">
        <v>0</v>
      </c>
      <c r="AA89" s="27">
        <v>0</v>
      </c>
      <c r="AB89" s="27">
        <v>0</v>
      </c>
      <c r="AC89" s="27">
        <v>0</v>
      </c>
      <c r="AD89" s="27">
        <v>0</v>
      </c>
      <c r="AE89" s="27">
        <v>0</v>
      </c>
      <c r="AF89" s="27">
        <v>0</v>
      </c>
      <c r="AG89" s="27">
        <v>0</v>
      </c>
      <c r="AH89" s="27">
        <v>0</v>
      </c>
    </row>
    <row r="90" spans="1:34" x14ac:dyDescent="0.3">
      <c r="A90" s="27">
        <v>31</v>
      </c>
      <c r="B90" s="27" t="s">
        <v>123</v>
      </c>
      <c r="C90" s="27" t="s">
        <v>25</v>
      </c>
      <c r="D90" s="27" t="s">
        <v>33</v>
      </c>
      <c r="E90" s="27" t="s">
        <v>209</v>
      </c>
      <c r="F90" s="27" t="s">
        <v>23</v>
      </c>
      <c r="G90" s="27" t="s">
        <v>116</v>
      </c>
      <c r="H90" s="27">
        <v>30</v>
      </c>
      <c r="I90" s="27">
        <v>58.632733624777018</v>
      </c>
      <c r="J90" s="27" t="str">
        <f>VLOOKUP($A90,'Measure Inputs'!$A$2:$S$65,2,FALSE)</f>
        <v>Existing</v>
      </c>
      <c r="K90" s="27" t="str">
        <f>VLOOKUP($A90,'Measure Inputs'!$A$2:$S$65,3,FALSE)</f>
        <v>Energy Affordability</v>
      </c>
      <c r="L90" s="27" t="str">
        <f>VLOOKUP($A90,'Measure Inputs'!$A$2:$S$65,4,FALSE)</f>
        <v>Insulation</v>
      </c>
      <c r="M90" s="27" t="str">
        <f>VLOOKUP($A90,'Measure Inputs'!$A$2:$S$65,5,FALSE)</f>
        <v>Residential</v>
      </c>
      <c r="N90" s="27" t="str">
        <f>VLOOKUP($A90,'Measure Inputs'!$A$2:$S$65,7,FALSE)</f>
        <v>Heating</v>
      </c>
      <c r="O90" s="27" t="str">
        <f>VLOOKUP($A90,'Measure Inputs'!$A$2:$S$65,9,FALSE)</f>
        <v>Insulation of  R-19</v>
      </c>
      <c r="P90" s="27" t="str">
        <f>VLOOKUP($A90,'Measure Inputs'!$A$2:$S$65,10,FALSE)</f>
        <v>No Insulation or insulation of  R-7, R-11, R-13, R-15</v>
      </c>
      <c r="Q90" s="27" t="str">
        <f>VLOOKUP($A90,'Measure Inputs'!$A$2:$S$65,11,FALSE)</f>
        <v>per unit</v>
      </c>
      <c r="R90" s="27" t="str">
        <f>VLOOKUP($A90,'Measure Inputs'!$A$2:$S$65,12,FALSE)</f>
        <v>Retrofit</v>
      </c>
      <c r="S90" s="27">
        <f>VLOOKUP($A90,'Measure Inputs'!$A$2:$S$65,13,FALSE)</f>
        <v>30</v>
      </c>
      <c r="T90" s="27">
        <f>VLOOKUP($A90,'Measure Inputs'!$A$2:$S$65,14,FALSE)</f>
        <v>3251.2</v>
      </c>
      <c r="U90" s="27">
        <f>VLOOKUP($A90,'Measure Inputs'!$A$2:$S$65,15,FALSE)</f>
        <v>0</v>
      </c>
      <c r="V90" s="27">
        <f>VLOOKUP($A90,'Measure Inputs'!$A$2:$S$65,16,FALSE)</f>
        <v>2300</v>
      </c>
      <c r="W90" s="27">
        <f>VLOOKUP($A90,'Measure Inputs'!$A$2:$S$65,17,FALSE)</f>
        <v>0</v>
      </c>
      <c r="X90" s="27" t="str">
        <f>VLOOKUP($A90,'Measure Inputs'!$A$2:$S$65,18,FALSE)</f>
        <v>No</v>
      </c>
      <c r="Y90" s="32">
        <f>VLOOKUP($A90,'Measure Inputs'!$A$2:$S$65,19,FALSE)</f>
        <v>1</v>
      </c>
      <c r="Z90" s="27">
        <v>0</v>
      </c>
      <c r="AA90" s="27">
        <v>0</v>
      </c>
      <c r="AB90" s="27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</row>
    <row r="91" spans="1:34" x14ac:dyDescent="0.3">
      <c r="A91" s="27">
        <v>31</v>
      </c>
      <c r="B91" s="27" t="s">
        <v>123</v>
      </c>
      <c r="C91" s="27" t="s">
        <v>25</v>
      </c>
      <c r="D91" s="27" t="s">
        <v>36</v>
      </c>
      <c r="E91" s="27" t="s">
        <v>209</v>
      </c>
      <c r="F91" s="27" t="s">
        <v>23</v>
      </c>
      <c r="G91" s="27" t="s">
        <v>116</v>
      </c>
      <c r="H91" s="27">
        <v>30</v>
      </c>
      <c r="I91" s="27">
        <v>200.26588506908121</v>
      </c>
      <c r="J91" s="27" t="str">
        <f>VLOOKUP($A91,'Measure Inputs'!$A$2:$S$65,2,FALSE)</f>
        <v>Existing</v>
      </c>
      <c r="K91" s="27" t="str">
        <f>VLOOKUP($A91,'Measure Inputs'!$A$2:$S$65,3,FALSE)</f>
        <v>Energy Affordability</v>
      </c>
      <c r="L91" s="27" t="str">
        <f>VLOOKUP($A91,'Measure Inputs'!$A$2:$S$65,4,FALSE)</f>
        <v>Insulation</v>
      </c>
      <c r="M91" s="27" t="str">
        <f>VLOOKUP($A91,'Measure Inputs'!$A$2:$S$65,5,FALSE)</f>
        <v>Residential</v>
      </c>
      <c r="N91" s="27" t="str">
        <f>VLOOKUP($A91,'Measure Inputs'!$A$2:$S$65,7,FALSE)</f>
        <v>Heating</v>
      </c>
      <c r="O91" s="27" t="str">
        <f>VLOOKUP($A91,'Measure Inputs'!$A$2:$S$65,9,FALSE)</f>
        <v>Insulation of  R-19</v>
      </c>
      <c r="P91" s="27" t="str">
        <f>VLOOKUP($A91,'Measure Inputs'!$A$2:$S$65,10,FALSE)</f>
        <v>No Insulation or insulation of  R-7, R-11, R-13, R-15</v>
      </c>
      <c r="Q91" s="27" t="str">
        <f>VLOOKUP($A91,'Measure Inputs'!$A$2:$S$65,11,FALSE)</f>
        <v>per unit</v>
      </c>
      <c r="R91" s="27" t="str">
        <f>VLOOKUP($A91,'Measure Inputs'!$A$2:$S$65,12,FALSE)</f>
        <v>Retrofit</v>
      </c>
      <c r="S91" s="27">
        <f>VLOOKUP($A91,'Measure Inputs'!$A$2:$S$65,13,FALSE)</f>
        <v>30</v>
      </c>
      <c r="T91" s="27">
        <f>VLOOKUP($A91,'Measure Inputs'!$A$2:$S$65,14,FALSE)</f>
        <v>3251.2</v>
      </c>
      <c r="U91" s="27">
        <f>VLOOKUP($A91,'Measure Inputs'!$A$2:$S$65,15,FALSE)</f>
        <v>0</v>
      </c>
      <c r="V91" s="27">
        <f>VLOOKUP($A91,'Measure Inputs'!$A$2:$S$65,16,FALSE)</f>
        <v>2300</v>
      </c>
      <c r="W91" s="27">
        <f>VLOOKUP($A91,'Measure Inputs'!$A$2:$S$65,17,FALSE)</f>
        <v>0</v>
      </c>
      <c r="X91" s="27" t="str">
        <f>VLOOKUP($A91,'Measure Inputs'!$A$2:$S$65,18,FALSE)</f>
        <v>No</v>
      </c>
      <c r="Y91" s="32">
        <f>VLOOKUP($A91,'Measure Inputs'!$A$2:$S$65,19,FALSE)</f>
        <v>1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</row>
    <row r="92" spans="1:34" x14ac:dyDescent="0.3">
      <c r="A92" s="27">
        <v>32</v>
      </c>
      <c r="B92" s="27" t="s">
        <v>126</v>
      </c>
      <c r="C92" s="27" t="s">
        <v>25</v>
      </c>
      <c r="D92" s="27" t="s">
        <v>26</v>
      </c>
      <c r="E92" s="27" t="s">
        <v>209</v>
      </c>
      <c r="F92" s="27" t="s">
        <v>23</v>
      </c>
      <c r="G92" s="27" t="s">
        <v>116</v>
      </c>
      <c r="H92" s="27">
        <v>30</v>
      </c>
      <c r="I92" s="27">
        <v>43.737718995212951</v>
      </c>
      <c r="J92" s="27" t="str">
        <f>VLOOKUP($A92,'Measure Inputs'!$A$2:$S$65,2,FALSE)</f>
        <v>Existing</v>
      </c>
      <c r="K92" s="27" t="str">
        <f>VLOOKUP($A92,'Measure Inputs'!$A$2:$S$65,3,FALSE)</f>
        <v>Energy Affordability</v>
      </c>
      <c r="L92" s="27" t="str">
        <f>VLOOKUP($A92,'Measure Inputs'!$A$2:$S$65,4,FALSE)</f>
        <v>Insulation</v>
      </c>
      <c r="M92" s="27" t="str">
        <f>VLOOKUP($A92,'Measure Inputs'!$A$2:$S$65,5,FALSE)</f>
        <v>Residential</v>
      </c>
      <c r="N92" s="27" t="str">
        <f>VLOOKUP($A92,'Measure Inputs'!$A$2:$S$65,7,FALSE)</f>
        <v>Heating</v>
      </c>
      <c r="O92" s="27" t="str">
        <f>VLOOKUP($A92,'Measure Inputs'!$A$2:$S$65,9,FALSE)</f>
        <v>Insulation of  R-60</v>
      </c>
      <c r="P92" s="27" t="str">
        <f>VLOOKUP($A92,'Measure Inputs'!$A$2:$S$65,10,FALSE)</f>
        <v>No Insulation or insulation of  R-7, R-13, R-19, R-30,R-38,R-49</v>
      </c>
      <c r="Q92" s="27" t="str">
        <f>VLOOKUP($A92,'Measure Inputs'!$A$2:$S$65,11,FALSE)</f>
        <v>per unit</v>
      </c>
      <c r="R92" s="27" t="str">
        <f>VLOOKUP($A92,'Measure Inputs'!$A$2:$S$65,12,FALSE)</f>
        <v>Retrofit</v>
      </c>
      <c r="S92" s="27">
        <f>VLOOKUP($A92,'Measure Inputs'!$A$2:$S$65,13,FALSE)</f>
        <v>30</v>
      </c>
      <c r="T92" s="27">
        <f>VLOOKUP($A92,'Measure Inputs'!$A$2:$S$65,14,FALSE)</f>
        <v>1062</v>
      </c>
      <c r="U92" s="27">
        <f>VLOOKUP($A92,'Measure Inputs'!$A$2:$S$65,15,FALSE)</f>
        <v>0</v>
      </c>
      <c r="V92" s="27">
        <f>VLOOKUP($A92,'Measure Inputs'!$A$2:$S$65,16,FALSE)</f>
        <v>531</v>
      </c>
      <c r="W92" s="27">
        <f>VLOOKUP($A92,'Measure Inputs'!$A$2:$S$65,17,FALSE)</f>
        <v>0</v>
      </c>
      <c r="X92" s="27" t="str">
        <f>VLOOKUP($A92,'Measure Inputs'!$A$2:$S$65,18,FALSE)</f>
        <v>No</v>
      </c>
      <c r="Y92" s="32">
        <f>VLOOKUP($A92,'Measure Inputs'!$A$2:$S$65,19,FALSE)</f>
        <v>1</v>
      </c>
      <c r="Z92" s="27">
        <v>0</v>
      </c>
      <c r="AA92" s="27">
        <v>0</v>
      </c>
      <c r="AB92" s="27">
        <v>0</v>
      </c>
      <c r="AC92" s="27">
        <v>0</v>
      </c>
      <c r="AD92" s="27">
        <v>0</v>
      </c>
      <c r="AE92" s="27">
        <v>0</v>
      </c>
      <c r="AF92" s="27">
        <v>0</v>
      </c>
      <c r="AG92" s="27">
        <v>0</v>
      </c>
      <c r="AH92" s="27">
        <v>0</v>
      </c>
    </row>
    <row r="93" spans="1:34" x14ac:dyDescent="0.3">
      <c r="A93" s="27">
        <v>32</v>
      </c>
      <c r="B93" s="27" t="s">
        <v>126</v>
      </c>
      <c r="C93" s="27" t="s">
        <v>25</v>
      </c>
      <c r="D93" s="27" t="s">
        <v>33</v>
      </c>
      <c r="E93" s="27" t="s">
        <v>209</v>
      </c>
      <c r="F93" s="27" t="s">
        <v>23</v>
      </c>
      <c r="G93" s="27" t="s">
        <v>116</v>
      </c>
      <c r="H93" s="27">
        <v>30</v>
      </c>
      <c r="I93" s="27">
        <v>43.03200862418457</v>
      </c>
      <c r="J93" s="27" t="str">
        <f>VLOOKUP($A93,'Measure Inputs'!$A$2:$S$65,2,FALSE)</f>
        <v>Existing</v>
      </c>
      <c r="K93" s="27" t="str">
        <f>VLOOKUP($A93,'Measure Inputs'!$A$2:$S$65,3,FALSE)</f>
        <v>Energy Affordability</v>
      </c>
      <c r="L93" s="27" t="str">
        <f>VLOOKUP($A93,'Measure Inputs'!$A$2:$S$65,4,FALSE)</f>
        <v>Insulation</v>
      </c>
      <c r="M93" s="27" t="str">
        <f>VLOOKUP($A93,'Measure Inputs'!$A$2:$S$65,5,FALSE)</f>
        <v>Residential</v>
      </c>
      <c r="N93" s="27" t="str">
        <f>VLOOKUP($A93,'Measure Inputs'!$A$2:$S$65,7,FALSE)</f>
        <v>Heating</v>
      </c>
      <c r="O93" s="27" t="str">
        <f>VLOOKUP($A93,'Measure Inputs'!$A$2:$S$65,9,FALSE)</f>
        <v>Insulation of  R-60</v>
      </c>
      <c r="P93" s="27" t="str">
        <f>VLOOKUP($A93,'Measure Inputs'!$A$2:$S$65,10,FALSE)</f>
        <v>No Insulation or insulation of  R-7, R-13, R-19, R-30,R-38,R-49</v>
      </c>
      <c r="Q93" s="27" t="str">
        <f>VLOOKUP($A93,'Measure Inputs'!$A$2:$S$65,11,FALSE)</f>
        <v>per unit</v>
      </c>
      <c r="R93" s="27" t="str">
        <f>VLOOKUP($A93,'Measure Inputs'!$A$2:$S$65,12,FALSE)</f>
        <v>Retrofit</v>
      </c>
      <c r="S93" s="27">
        <f>VLOOKUP($A93,'Measure Inputs'!$A$2:$S$65,13,FALSE)</f>
        <v>30</v>
      </c>
      <c r="T93" s="27">
        <f>VLOOKUP($A93,'Measure Inputs'!$A$2:$S$65,14,FALSE)</f>
        <v>1062</v>
      </c>
      <c r="U93" s="27">
        <f>VLOOKUP($A93,'Measure Inputs'!$A$2:$S$65,15,FALSE)</f>
        <v>0</v>
      </c>
      <c r="V93" s="27">
        <f>VLOOKUP($A93,'Measure Inputs'!$A$2:$S$65,16,FALSE)</f>
        <v>531</v>
      </c>
      <c r="W93" s="27">
        <f>VLOOKUP($A93,'Measure Inputs'!$A$2:$S$65,17,FALSE)</f>
        <v>0</v>
      </c>
      <c r="X93" s="27" t="str">
        <f>VLOOKUP($A93,'Measure Inputs'!$A$2:$S$65,18,FALSE)</f>
        <v>No</v>
      </c>
      <c r="Y93" s="32">
        <f>VLOOKUP($A93,'Measure Inputs'!$A$2:$S$65,19,FALSE)</f>
        <v>1</v>
      </c>
      <c r="Z93" s="27">
        <v>0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</row>
    <row r="94" spans="1:34" x14ac:dyDescent="0.3">
      <c r="A94" s="27">
        <v>32</v>
      </c>
      <c r="B94" s="27" t="s">
        <v>126</v>
      </c>
      <c r="C94" s="27" t="s">
        <v>25</v>
      </c>
      <c r="D94" s="27" t="s">
        <v>36</v>
      </c>
      <c r="E94" s="27" t="s">
        <v>209</v>
      </c>
      <c r="F94" s="27" t="s">
        <v>23</v>
      </c>
      <c r="G94" s="27" t="s">
        <v>116</v>
      </c>
      <c r="H94" s="27">
        <v>30</v>
      </c>
      <c r="I94" s="27">
        <v>93.504749986869058</v>
      </c>
      <c r="J94" s="27" t="str">
        <f>VLOOKUP($A94,'Measure Inputs'!$A$2:$S$65,2,FALSE)</f>
        <v>Existing</v>
      </c>
      <c r="K94" s="27" t="str">
        <f>VLOOKUP($A94,'Measure Inputs'!$A$2:$S$65,3,FALSE)</f>
        <v>Energy Affordability</v>
      </c>
      <c r="L94" s="27" t="str">
        <f>VLOOKUP($A94,'Measure Inputs'!$A$2:$S$65,4,FALSE)</f>
        <v>Insulation</v>
      </c>
      <c r="M94" s="27" t="str">
        <f>VLOOKUP($A94,'Measure Inputs'!$A$2:$S$65,5,FALSE)</f>
        <v>Residential</v>
      </c>
      <c r="N94" s="27" t="str">
        <f>VLOOKUP($A94,'Measure Inputs'!$A$2:$S$65,7,FALSE)</f>
        <v>Heating</v>
      </c>
      <c r="O94" s="27" t="str">
        <f>VLOOKUP($A94,'Measure Inputs'!$A$2:$S$65,9,FALSE)</f>
        <v>Insulation of  R-60</v>
      </c>
      <c r="P94" s="27" t="str">
        <f>VLOOKUP($A94,'Measure Inputs'!$A$2:$S$65,10,FALSE)</f>
        <v>No Insulation or insulation of  R-7, R-13, R-19, R-30,R-38,R-49</v>
      </c>
      <c r="Q94" s="27" t="str">
        <f>VLOOKUP($A94,'Measure Inputs'!$A$2:$S$65,11,FALSE)</f>
        <v>per unit</v>
      </c>
      <c r="R94" s="27" t="str">
        <f>VLOOKUP($A94,'Measure Inputs'!$A$2:$S$65,12,FALSE)</f>
        <v>Retrofit</v>
      </c>
      <c r="S94" s="27">
        <f>VLOOKUP($A94,'Measure Inputs'!$A$2:$S$65,13,FALSE)</f>
        <v>30</v>
      </c>
      <c r="T94" s="27">
        <f>VLOOKUP($A94,'Measure Inputs'!$A$2:$S$65,14,FALSE)</f>
        <v>1062</v>
      </c>
      <c r="U94" s="27">
        <f>VLOOKUP($A94,'Measure Inputs'!$A$2:$S$65,15,FALSE)</f>
        <v>0</v>
      </c>
      <c r="V94" s="27">
        <f>VLOOKUP($A94,'Measure Inputs'!$A$2:$S$65,16,FALSE)</f>
        <v>531</v>
      </c>
      <c r="W94" s="27">
        <f>VLOOKUP($A94,'Measure Inputs'!$A$2:$S$65,17,FALSE)</f>
        <v>0</v>
      </c>
      <c r="X94" s="27" t="str">
        <f>VLOOKUP($A94,'Measure Inputs'!$A$2:$S$65,18,FALSE)</f>
        <v>No</v>
      </c>
      <c r="Y94" s="32">
        <f>VLOOKUP($A94,'Measure Inputs'!$A$2:$S$65,19,FALSE)</f>
        <v>1</v>
      </c>
      <c r="Z94" s="27">
        <v>0</v>
      </c>
      <c r="AA94" s="27">
        <v>0</v>
      </c>
      <c r="AB94" s="27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H94" s="27">
        <v>0</v>
      </c>
    </row>
    <row r="95" spans="1:34" x14ac:dyDescent="0.3">
      <c r="A95" s="27">
        <v>33</v>
      </c>
      <c r="B95" s="27" t="s">
        <v>129</v>
      </c>
      <c r="C95" s="27" t="s">
        <v>25</v>
      </c>
      <c r="D95" s="27" t="s">
        <v>33</v>
      </c>
      <c r="E95" s="27" t="s">
        <v>209</v>
      </c>
      <c r="F95" s="27" t="s">
        <v>23</v>
      </c>
      <c r="G95" s="27" t="s">
        <v>116</v>
      </c>
      <c r="H95" s="27">
        <v>30</v>
      </c>
      <c r="I95" s="27">
        <v>79.814075461173758</v>
      </c>
      <c r="J95" s="27" t="str">
        <f>VLOOKUP($A95,'Measure Inputs'!$A$2:$S$65,2,FALSE)</f>
        <v>Existing</v>
      </c>
      <c r="K95" s="27" t="str">
        <f>VLOOKUP($A95,'Measure Inputs'!$A$2:$S$65,3,FALSE)</f>
        <v>Energy Affordability</v>
      </c>
      <c r="L95" s="27" t="str">
        <f>VLOOKUP($A95,'Measure Inputs'!$A$2:$S$65,4,FALSE)</f>
        <v>Insulation</v>
      </c>
      <c r="M95" s="27" t="str">
        <f>VLOOKUP($A95,'Measure Inputs'!$A$2:$S$65,5,FALSE)</f>
        <v>Residential</v>
      </c>
      <c r="N95" s="27" t="str">
        <f>VLOOKUP($A95,'Measure Inputs'!$A$2:$S$65,7,FALSE)</f>
        <v>Heating</v>
      </c>
      <c r="O95" s="27" t="str">
        <f>VLOOKUP($A95,'Measure Inputs'!$A$2:$S$65,9,FALSE)</f>
        <v>Insulation of  R-38</v>
      </c>
      <c r="P95" s="27" t="str">
        <f>VLOOKUP($A95,'Measure Inputs'!$A$2:$S$65,10,FALSE)</f>
        <v>Insulation of  R-5.3</v>
      </c>
      <c r="Q95" s="27" t="str">
        <f>VLOOKUP($A95,'Measure Inputs'!$A$2:$S$65,11,FALSE)</f>
        <v>per unit</v>
      </c>
      <c r="R95" s="27" t="str">
        <f>VLOOKUP($A95,'Measure Inputs'!$A$2:$S$65,12,FALSE)</f>
        <v>Retrofit</v>
      </c>
      <c r="S95" s="27">
        <f>VLOOKUP($A95,'Measure Inputs'!$A$2:$S$65,13,FALSE)</f>
        <v>30</v>
      </c>
      <c r="T95" s="27">
        <f>VLOOKUP($A95,'Measure Inputs'!$A$2:$S$65,14,FALSE)</f>
        <v>1035</v>
      </c>
      <c r="U95" s="27">
        <f>VLOOKUP($A95,'Measure Inputs'!$A$2:$S$65,15,FALSE)</f>
        <v>0</v>
      </c>
      <c r="V95" s="27">
        <f>VLOOKUP($A95,'Measure Inputs'!$A$2:$S$65,16,FALSE)</f>
        <v>780</v>
      </c>
      <c r="W95" s="27">
        <f>VLOOKUP($A95,'Measure Inputs'!$A$2:$S$65,17,FALSE)</f>
        <v>0</v>
      </c>
      <c r="X95" s="27" t="str">
        <f>VLOOKUP($A95,'Measure Inputs'!$A$2:$S$65,18,FALSE)</f>
        <v>Yes</v>
      </c>
      <c r="Y95" s="32">
        <f>VLOOKUP($A95,'Measure Inputs'!$A$2:$S$65,19,FALSE)</f>
        <v>1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</row>
    <row r="96" spans="1:34" x14ac:dyDescent="0.3">
      <c r="A96" s="27">
        <v>33</v>
      </c>
      <c r="B96" s="27" t="s">
        <v>129</v>
      </c>
      <c r="C96" s="27" t="s">
        <v>25</v>
      </c>
      <c r="D96" s="27" t="s">
        <v>36</v>
      </c>
      <c r="E96" s="27" t="s">
        <v>209</v>
      </c>
      <c r="F96" s="27" t="s">
        <v>23</v>
      </c>
      <c r="G96" s="27" t="s">
        <v>116</v>
      </c>
      <c r="H96" s="27">
        <v>30</v>
      </c>
      <c r="I96" s="27">
        <v>80.551085422884782</v>
      </c>
      <c r="J96" s="27" t="str">
        <f>VLOOKUP($A96,'Measure Inputs'!$A$2:$S$65,2,FALSE)</f>
        <v>Existing</v>
      </c>
      <c r="K96" s="27" t="str">
        <f>VLOOKUP($A96,'Measure Inputs'!$A$2:$S$65,3,FALSE)</f>
        <v>Energy Affordability</v>
      </c>
      <c r="L96" s="27" t="str">
        <f>VLOOKUP($A96,'Measure Inputs'!$A$2:$S$65,4,FALSE)</f>
        <v>Insulation</v>
      </c>
      <c r="M96" s="27" t="str">
        <f>VLOOKUP($A96,'Measure Inputs'!$A$2:$S$65,5,FALSE)</f>
        <v>Residential</v>
      </c>
      <c r="N96" s="27" t="str">
        <f>VLOOKUP($A96,'Measure Inputs'!$A$2:$S$65,7,FALSE)</f>
        <v>Heating</v>
      </c>
      <c r="O96" s="27" t="str">
        <f>VLOOKUP($A96,'Measure Inputs'!$A$2:$S$65,9,FALSE)</f>
        <v>Insulation of  R-38</v>
      </c>
      <c r="P96" s="27" t="str">
        <f>VLOOKUP($A96,'Measure Inputs'!$A$2:$S$65,10,FALSE)</f>
        <v>Insulation of  R-5.3</v>
      </c>
      <c r="Q96" s="27" t="str">
        <f>VLOOKUP($A96,'Measure Inputs'!$A$2:$S$65,11,FALSE)</f>
        <v>per unit</v>
      </c>
      <c r="R96" s="27" t="str">
        <f>VLOOKUP($A96,'Measure Inputs'!$A$2:$S$65,12,FALSE)</f>
        <v>Retrofit</v>
      </c>
      <c r="S96" s="27">
        <f>VLOOKUP($A96,'Measure Inputs'!$A$2:$S$65,13,FALSE)</f>
        <v>30</v>
      </c>
      <c r="T96" s="27">
        <f>VLOOKUP($A96,'Measure Inputs'!$A$2:$S$65,14,FALSE)</f>
        <v>1035</v>
      </c>
      <c r="U96" s="27">
        <f>VLOOKUP($A96,'Measure Inputs'!$A$2:$S$65,15,FALSE)</f>
        <v>0</v>
      </c>
      <c r="V96" s="27">
        <f>VLOOKUP($A96,'Measure Inputs'!$A$2:$S$65,16,FALSE)</f>
        <v>780</v>
      </c>
      <c r="W96" s="27">
        <f>VLOOKUP($A96,'Measure Inputs'!$A$2:$S$65,17,FALSE)</f>
        <v>0</v>
      </c>
      <c r="X96" s="27" t="str">
        <f>VLOOKUP($A96,'Measure Inputs'!$A$2:$S$65,18,FALSE)</f>
        <v>Yes</v>
      </c>
      <c r="Y96" s="32">
        <f>VLOOKUP($A96,'Measure Inputs'!$A$2:$S$65,19,FALSE)</f>
        <v>1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</row>
    <row r="97" spans="1:34" x14ac:dyDescent="0.3">
      <c r="A97" s="27">
        <v>34</v>
      </c>
      <c r="B97" s="27" t="s">
        <v>132</v>
      </c>
      <c r="C97" s="27" t="s">
        <v>25</v>
      </c>
      <c r="D97" s="27" t="s">
        <v>26</v>
      </c>
      <c r="E97" s="27" t="s">
        <v>209</v>
      </c>
      <c r="F97" s="27" t="s">
        <v>23</v>
      </c>
      <c r="G97" s="27" t="s">
        <v>48</v>
      </c>
      <c r="H97" s="27">
        <v>1</v>
      </c>
      <c r="I97" s="27">
        <v>107.7709958707982</v>
      </c>
      <c r="J97" s="27" t="str">
        <f>VLOOKUP($A97,'Measure Inputs'!$A$2:$S$65,2,FALSE)</f>
        <v>Existing</v>
      </c>
      <c r="K97" s="27" t="str">
        <f>VLOOKUP($A97,'Measure Inputs'!$A$2:$S$65,3,FALSE)</f>
        <v>Energy Affordability</v>
      </c>
      <c r="L97" s="27" t="str">
        <f>VLOOKUP($A97,'Measure Inputs'!$A$2:$S$65,4,FALSE)</f>
        <v>Weatherization</v>
      </c>
      <c r="M97" s="27" t="str">
        <f>VLOOKUP($A97,'Measure Inputs'!$A$2:$S$65,5,FALSE)</f>
        <v>Residential</v>
      </c>
      <c r="N97" s="27" t="str">
        <f>VLOOKUP($A97,'Measure Inputs'!$A$2:$S$65,7,FALSE)</f>
        <v>Heating</v>
      </c>
      <c r="O97" s="27" t="str">
        <f>VLOOKUP($A97,'Measure Inputs'!$A$2:$S$65,9,FALSE)</f>
        <v>Infiltration of 12.75 ACH50</v>
      </c>
      <c r="P97" s="27" t="str">
        <f>VLOOKUP($A97,'Measure Inputs'!$A$2:$S$65,10,FALSE)</f>
        <v>Infiltration of 15 ACH50</v>
      </c>
      <c r="Q97" s="27" t="str">
        <f>VLOOKUP($A97,'Measure Inputs'!$A$2:$S$65,11,FALSE)</f>
        <v>per house</v>
      </c>
      <c r="R97" s="27" t="str">
        <f>VLOOKUP($A97,'Measure Inputs'!$A$2:$S$65,12,FALSE)</f>
        <v>Retrofit</v>
      </c>
      <c r="S97" s="27">
        <f>VLOOKUP($A97,'Measure Inputs'!$A$2:$S$65,13,FALSE)</f>
        <v>1</v>
      </c>
      <c r="T97" s="27">
        <f>VLOOKUP($A97,'Measure Inputs'!$A$2:$S$65,14,FALSE)</f>
        <v>20</v>
      </c>
      <c r="U97" s="27">
        <f>VLOOKUP($A97,'Measure Inputs'!$A$2:$S$65,15,FALSE)</f>
        <v>0</v>
      </c>
      <c r="V97" s="27">
        <f>VLOOKUP($A97,'Measure Inputs'!$A$2:$S$65,16,FALSE)</f>
        <v>10</v>
      </c>
      <c r="W97" s="27">
        <f>VLOOKUP($A97,'Measure Inputs'!$A$2:$S$65,17,FALSE)</f>
        <v>0</v>
      </c>
      <c r="X97" s="27" t="str">
        <f>VLOOKUP($A97,'Measure Inputs'!$A$2:$S$65,18,FALSE)</f>
        <v>Yes</v>
      </c>
      <c r="Y97" s="32">
        <f>VLOOKUP($A97,'Measure Inputs'!$A$2:$S$65,19,FALSE)</f>
        <v>1</v>
      </c>
      <c r="Z97" s="27">
        <v>0</v>
      </c>
      <c r="AA97" s="27">
        <v>0</v>
      </c>
      <c r="AB97" s="27">
        <v>0</v>
      </c>
      <c r="AC97" s="27">
        <v>0</v>
      </c>
      <c r="AD97" s="27">
        <v>0</v>
      </c>
      <c r="AE97" s="27">
        <v>0</v>
      </c>
      <c r="AF97" s="27">
        <v>0</v>
      </c>
      <c r="AG97" s="27">
        <v>0</v>
      </c>
      <c r="AH97" s="27">
        <v>0</v>
      </c>
    </row>
    <row r="98" spans="1:34" x14ac:dyDescent="0.3">
      <c r="A98" s="27">
        <v>34</v>
      </c>
      <c r="B98" s="27" t="s">
        <v>132</v>
      </c>
      <c r="C98" s="27" t="s">
        <v>25</v>
      </c>
      <c r="D98" s="27" t="s">
        <v>33</v>
      </c>
      <c r="E98" s="27" t="s">
        <v>209</v>
      </c>
      <c r="F98" s="27" t="s">
        <v>23</v>
      </c>
      <c r="G98" s="27" t="s">
        <v>48</v>
      </c>
      <c r="H98" s="27">
        <v>1</v>
      </c>
      <c r="I98" s="27">
        <v>73.225950290762697</v>
      </c>
      <c r="J98" s="27" t="str">
        <f>VLOOKUP($A98,'Measure Inputs'!$A$2:$S$65,2,FALSE)</f>
        <v>Existing</v>
      </c>
      <c r="K98" s="27" t="str">
        <f>VLOOKUP($A98,'Measure Inputs'!$A$2:$S$65,3,FALSE)</f>
        <v>Energy Affordability</v>
      </c>
      <c r="L98" s="27" t="str">
        <f>VLOOKUP($A98,'Measure Inputs'!$A$2:$S$65,4,FALSE)</f>
        <v>Weatherization</v>
      </c>
      <c r="M98" s="27" t="str">
        <f>VLOOKUP($A98,'Measure Inputs'!$A$2:$S$65,5,FALSE)</f>
        <v>Residential</v>
      </c>
      <c r="N98" s="27" t="str">
        <f>VLOOKUP($A98,'Measure Inputs'!$A$2:$S$65,7,FALSE)</f>
        <v>Heating</v>
      </c>
      <c r="O98" s="27" t="str">
        <f>VLOOKUP($A98,'Measure Inputs'!$A$2:$S$65,9,FALSE)</f>
        <v>Infiltration of 12.75 ACH50</v>
      </c>
      <c r="P98" s="27" t="str">
        <f>VLOOKUP($A98,'Measure Inputs'!$A$2:$S$65,10,FALSE)</f>
        <v>Infiltration of 15 ACH50</v>
      </c>
      <c r="Q98" s="27" t="str">
        <f>VLOOKUP($A98,'Measure Inputs'!$A$2:$S$65,11,FALSE)</f>
        <v>per house</v>
      </c>
      <c r="R98" s="27" t="str">
        <f>VLOOKUP($A98,'Measure Inputs'!$A$2:$S$65,12,FALSE)</f>
        <v>Retrofit</v>
      </c>
      <c r="S98" s="27">
        <f>VLOOKUP($A98,'Measure Inputs'!$A$2:$S$65,13,FALSE)</f>
        <v>1</v>
      </c>
      <c r="T98" s="27">
        <f>VLOOKUP($A98,'Measure Inputs'!$A$2:$S$65,14,FALSE)</f>
        <v>20</v>
      </c>
      <c r="U98" s="27">
        <f>VLOOKUP($A98,'Measure Inputs'!$A$2:$S$65,15,FALSE)</f>
        <v>0</v>
      </c>
      <c r="V98" s="27">
        <f>VLOOKUP($A98,'Measure Inputs'!$A$2:$S$65,16,FALSE)</f>
        <v>10</v>
      </c>
      <c r="W98" s="27">
        <f>VLOOKUP($A98,'Measure Inputs'!$A$2:$S$65,17,FALSE)</f>
        <v>0</v>
      </c>
      <c r="X98" s="27" t="str">
        <f>VLOOKUP($A98,'Measure Inputs'!$A$2:$S$65,18,FALSE)</f>
        <v>Yes</v>
      </c>
      <c r="Y98" s="32">
        <f>VLOOKUP($A98,'Measure Inputs'!$A$2:$S$65,19,FALSE)</f>
        <v>1</v>
      </c>
      <c r="Z98" s="27">
        <v>0</v>
      </c>
      <c r="AA98" s="27">
        <v>0</v>
      </c>
      <c r="AB98" s="27">
        <v>0</v>
      </c>
      <c r="AC98" s="27">
        <v>0</v>
      </c>
      <c r="AD98" s="27">
        <v>0</v>
      </c>
      <c r="AE98" s="27">
        <v>0</v>
      </c>
      <c r="AF98" s="27">
        <v>0</v>
      </c>
      <c r="AG98" s="27">
        <v>0</v>
      </c>
      <c r="AH98" s="27">
        <v>0</v>
      </c>
    </row>
    <row r="99" spans="1:34" x14ac:dyDescent="0.3">
      <c r="A99" s="27">
        <v>34</v>
      </c>
      <c r="B99" s="27" t="s">
        <v>132</v>
      </c>
      <c r="C99" s="27" t="s">
        <v>25</v>
      </c>
      <c r="D99" s="27" t="s">
        <v>36</v>
      </c>
      <c r="E99" s="27" t="s">
        <v>209</v>
      </c>
      <c r="F99" s="27" t="s">
        <v>23</v>
      </c>
      <c r="G99" s="27" t="s">
        <v>48</v>
      </c>
      <c r="H99" s="27">
        <v>1</v>
      </c>
      <c r="I99" s="27">
        <v>67.827820917830095</v>
      </c>
      <c r="J99" s="27" t="str">
        <f>VLOOKUP($A99,'Measure Inputs'!$A$2:$S$65,2,FALSE)</f>
        <v>Existing</v>
      </c>
      <c r="K99" s="27" t="str">
        <f>VLOOKUP($A99,'Measure Inputs'!$A$2:$S$65,3,FALSE)</f>
        <v>Energy Affordability</v>
      </c>
      <c r="L99" s="27" t="str">
        <f>VLOOKUP($A99,'Measure Inputs'!$A$2:$S$65,4,FALSE)</f>
        <v>Weatherization</v>
      </c>
      <c r="M99" s="27" t="str">
        <f>VLOOKUP($A99,'Measure Inputs'!$A$2:$S$65,5,FALSE)</f>
        <v>Residential</v>
      </c>
      <c r="N99" s="27" t="str">
        <f>VLOOKUP($A99,'Measure Inputs'!$A$2:$S$65,7,FALSE)</f>
        <v>Heating</v>
      </c>
      <c r="O99" s="27" t="str">
        <f>VLOOKUP($A99,'Measure Inputs'!$A$2:$S$65,9,FALSE)</f>
        <v>Infiltration of 12.75 ACH50</v>
      </c>
      <c r="P99" s="27" t="str">
        <f>VLOOKUP($A99,'Measure Inputs'!$A$2:$S$65,10,FALSE)</f>
        <v>Infiltration of 15 ACH50</v>
      </c>
      <c r="Q99" s="27" t="str">
        <f>VLOOKUP($A99,'Measure Inputs'!$A$2:$S$65,11,FALSE)</f>
        <v>per house</v>
      </c>
      <c r="R99" s="27" t="str">
        <f>VLOOKUP($A99,'Measure Inputs'!$A$2:$S$65,12,FALSE)</f>
        <v>Retrofit</v>
      </c>
      <c r="S99" s="27">
        <f>VLOOKUP($A99,'Measure Inputs'!$A$2:$S$65,13,FALSE)</f>
        <v>1</v>
      </c>
      <c r="T99" s="27">
        <f>VLOOKUP($A99,'Measure Inputs'!$A$2:$S$65,14,FALSE)</f>
        <v>20</v>
      </c>
      <c r="U99" s="27">
        <f>VLOOKUP($A99,'Measure Inputs'!$A$2:$S$65,15,FALSE)</f>
        <v>0</v>
      </c>
      <c r="V99" s="27">
        <f>VLOOKUP($A99,'Measure Inputs'!$A$2:$S$65,16,FALSE)</f>
        <v>10</v>
      </c>
      <c r="W99" s="27">
        <f>VLOOKUP($A99,'Measure Inputs'!$A$2:$S$65,17,FALSE)</f>
        <v>0</v>
      </c>
      <c r="X99" s="27" t="str">
        <f>VLOOKUP($A99,'Measure Inputs'!$A$2:$S$65,18,FALSE)</f>
        <v>Yes</v>
      </c>
      <c r="Y99" s="32">
        <f>VLOOKUP($A99,'Measure Inputs'!$A$2:$S$65,19,FALSE)</f>
        <v>1</v>
      </c>
      <c r="Z99" s="27">
        <v>0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</row>
    <row r="100" spans="1:34" x14ac:dyDescent="0.3">
      <c r="A100" s="27">
        <v>35</v>
      </c>
      <c r="B100" s="27" t="s">
        <v>136</v>
      </c>
      <c r="C100" s="27" t="s">
        <v>25</v>
      </c>
      <c r="D100" s="27" t="s">
        <v>26</v>
      </c>
      <c r="E100" s="27" t="s">
        <v>209</v>
      </c>
      <c r="F100" s="27" t="s">
        <v>23</v>
      </c>
      <c r="G100" s="27" t="s">
        <v>48</v>
      </c>
      <c r="H100" s="27">
        <v>20</v>
      </c>
      <c r="I100" s="27">
        <v>330.02126485771919</v>
      </c>
      <c r="J100" s="27" t="str">
        <f>VLOOKUP($A100,'Measure Inputs'!$A$2:$S$65,2,FALSE)</f>
        <v>Existing</v>
      </c>
      <c r="K100" s="27" t="str">
        <f>VLOOKUP($A100,'Measure Inputs'!$A$2:$S$65,3,FALSE)</f>
        <v>Energy Affordability</v>
      </c>
      <c r="L100" s="27" t="str">
        <f>VLOOKUP($A100,'Measure Inputs'!$A$2:$S$65,4,FALSE)</f>
        <v>Weatherization</v>
      </c>
      <c r="M100" s="27" t="str">
        <f>VLOOKUP($A100,'Measure Inputs'!$A$2:$S$65,5,FALSE)</f>
        <v>Residential</v>
      </c>
      <c r="N100" s="27" t="str">
        <f>VLOOKUP($A100,'Measure Inputs'!$A$2:$S$65,7,FALSE)</f>
        <v>Heating</v>
      </c>
      <c r="O100" s="27" t="str">
        <f>VLOOKUP($A100,'Measure Inputs'!$A$2:$S$65,9,FALSE)</f>
        <v>Infiltration of 8 ACH50</v>
      </c>
      <c r="P100" s="27" t="str">
        <f>VLOOKUP($A100,'Measure Inputs'!$A$2:$S$65,10,FALSE)</f>
        <v>Infiltration of 15 ACH50</v>
      </c>
      <c r="Q100" s="27" t="str">
        <f>VLOOKUP($A100,'Measure Inputs'!$A$2:$S$65,11,FALSE)</f>
        <v>per house</v>
      </c>
      <c r="R100" s="27" t="str">
        <f>VLOOKUP($A100,'Measure Inputs'!$A$2:$S$65,12,FALSE)</f>
        <v>Retrofit</v>
      </c>
      <c r="S100" s="27">
        <f>VLOOKUP($A100,'Measure Inputs'!$A$2:$S$65,13,FALSE)</f>
        <v>20</v>
      </c>
      <c r="T100" s="27">
        <f>VLOOKUP($A100,'Measure Inputs'!$A$2:$S$65,14,FALSE)</f>
        <v>650</v>
      </c>
      <c r="U100" s="27">
        <f>VLOOKUP($A100,'Measure Inputs'!$A$2:$S$65,15,FALSE)</f>
        <v>0</v>
      </c>
      <c r="V100" s="27">
        <f>VLOOKUP($A100,'Measure Inputs'!$A$2:$S$65,16,FALSE)</f>
        <v>225</v>
      </c>
      <c r="W100" s="27">
        <f>VLOOKUP($A100,'Measure Inputs'!$A$2:$S$65,17,FALSE)</f>
        <v>0</v>
      </c>
      <c r="X100" s="27" t="str">
        <f>VLOOKUP($A100,'Measure Inputs'!$A$2:$S$65,18,FALSE)</f>
        <v>No</v>
      </c>
      <c r="Y100" s="32">
        <f>VLOOKUP($A100,'Measure Inputs'!$A$2:$S$65,19,FALSE)</f>
        <v>1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0</v>
      </c>
      <c r="AF100" s="27">
        <v>0</v>
      </c>
      <c r="AG100" s="27">
        <v>0</v>
      </c>
      <c r="AH100" s="27">
        <v>0</v>
      </c>
    </row>
    <row r="101" spans="1:34" x14ac:dyDescent="0.3">
      <c r="A101" s="27">
        <v>35</v>
      </c>
      <c r="B101" s="27" t="s">
        <v>136</v>
      </c>
      <c r="C101" s="27" t="s">
        <v>25</v>
      </c>
      <c r="D101" s="27" t="s">
        <v>33</v>
      </c>
      <c r="E101" s="27" t="s">
        <v>209</v>
      </c>
      <c r="F101" s="27" t="s">
        <v>23</v>
      </c>
      <c r="G101" s="27" t="s">
        <v>48</v>
      </c>
      <c r="H101" s="27">
        <v>20</v>
      </c>
      <c r="I101" s="27">
        <v>218.80347433460079</v>
      </c>
      <c r="J101" s="27" t="str">
        <f>VLOOKUP($A101,'Measure Inputs'!$A$2:$S$65,2,FALSE)</f>
        <v>Existing</v>
      </c>
      <c r="K101" s="27" t="str">
        <f>VLOOKUP($A101,'Measure Inputs'!$A$2:$S$65,3,FALSE)</f>
        <v>Energy Affordability</v>
      </c>
      <c r="L101" s="27" t="str">
        <f>VLOOKUP($A101,'Measure Inputs'!$A$2:$S$65,4,FALSE)</f>
        <v>Weatherization</v>
      </c>
      <c r="M101" s="27" t="str">
        <f>VLOOKUP($A101,'Measure Inputs'!$A$2:$S$65,5,FALSE)</f>
        <v>Residential</v>
      </c>
      <c r="N101" s="27" t="str">
        <f>VLOOKUP($A101,'Measure Inputs'!$A$2:$S$65,7,FALSE)</f>
        <v>Heating</v>
      </c>
      <c r="O101" s="27" t="str">
        <f>VLOOKUP($A101,'Measure Inputs'!$A$2:$S$65,9,FALSE)</f>
        <v>Infiltration of 8 ACH50</v>
      </c>
      <c r="P101" s="27" t="str">
        <f>VLOOKUP($A101,'Measure Inputs'!$A$2:$S$65,10,FALSE)</f>
        <v>Infiltration of 15 ACH50</v>
      </c>
      <c r="Q101" s="27" t="str">
        <f>VLOOKUP($A101,'Measure Inputs'!$A$2:$S$65,11,FALSE)</f>
        <v>per house</v>
      </c>
      <c r="R101" s="27" t="str">
        <f>VLOOKUP($A101,'Measure Inputs'!$A$2:$S$65,12,FALSE)</f>
        <v>Retrofit</v>
      </c>
      <c r="S101" s="27">
        <f>VLOOKUP($A101,'Measure Inputs'!$A$2:$S$65,13,FALSE)</f>
        <v>20</v>
      </c>
      <c r="T101" s="27">
        <f>VLOOKUP($A101,'Measure Inputs'!$A$2:$S$65,14,FALSE)</f>
        <v>650</v>
      </c>
      <c r="U101" s="27">
        <f>VLOOKUP($A101,'Measure Inputs'!$A$2:$S$65,15,FALSE)</f>
        <v>0</v>
      </c>
      <c r="V101" s="27">
        <f>VLOOKUP($A101,'Measure Inputs'!$A$2:$S$65,16,FALSE)</f>
        <v>225</v>
      </c>
      <c r="W101" s="27">
        <f>VLOOKUP($A101,'Measure Inputs'!$A$2:$S$65,17,FALSE)</f>
        <v>0</v>
      </c>
      <c r="X101" s="27" t="str">
        <f>VLOOKUP($A101,'Measure Inputs'!$A$2:$S$65,18,FALSE)</f>
        <v>No</v>
      </c>
      <c r="Y101" s="32">
        <f>VLOOKUP($A101,'Measure Inputs'!$A$2:$S$65,19,FALSE)</f>
        <v>1</v>
      </c>
      <c r="Z101" s="27">
        <v>0</v>
      </c>
      <c r="AA101" s="27">
        <v>0</v>
      </c>
      <c r="AB101" s="27">
        <v>0</v>
      </c>
      <c r="AC101" s="27">
        <v>0</v>
      </c>
      <c r="AD101" s="27">
        <v>0</v>
      </c>
      <c r="AE101" s="27">
        <v>0</v>
      </c>
      <c r="AF101" s="27">
        <v>0</v>
      </c>
      <c r="AG101" s="27">
        <v>0</v>
      </c>
      <c r="AH101" s="27">
        <v>0</v>
      </c>
    </row>
    <row r="102" spans="1:34" x14ac:dyDescent="0.3">
      <c r="A102" s="27">
        <v>35</v>
      </c>
      <c r="B102" s="27" t="s">
        <v>136</v>
      </c>
      <c r="C102" s="27" t="s">
        <v>25</v>
      </c>
      <c r="D102" s="27" t="s">
        <v>36</v>
      </c>
      <c r="E102" s="27" t="s">
        <v>209</v>
      </c>
      <c r="F102" s="27" t="s">
        <v>23</v>
      </c>
      <c r="G102" s="27" t="s">
        <v>48</v>
      </c>
      <c r="H102" s="27">
        <v>20</v>
      </c>
      <c r="I102" s="27">
        <v>210.8224352050002</v>
      </c>
      <c r="J102" s="27" t="str">
        <f>VLOOKUP($A102,'Measure Inputs'!$A$2:$S$65,2,FALSE)</f>
        <v>Existing</v>
      </c>
      <c r="K102" s="27" t="str">
        <f>VLOOKUP($A102,'Measure Inputs'!$A$2:$S$65,3,FALSE)</f>
        <v>Energy Affordability</v>
      </c>
      <c r="L102" s="27" t="str">
        <f>VLOOKUP($A102,'Measure Inputs'!$A$2:$S$65,4,FALSE)</f>
        <v>Weatherization</v>
      </c>
      <c r="M102" s="27" t="str">
        <f>VLOOKUP($A102,'Measure Inputs'!$A$2:$S$65,5,FALSE)</f>
        <v>Residential</v>
      </c>
      <c r="N102" s="27" t="str">
        <f>VLOOKUP($A102,'Measure Inputs'!$A$2:$S$65,7,FALSE)</f>
        <v>Heating</v>
      </c>
      <c r="O102" s="27" t="str">
        <f>VLOOKUP($A102,'Measure Inputs'!$A$2:$S$65,9,FALSE)</f>
        <v>Infiltration of 8 ACH50</v>
      </c>
      <c r="P102" s="27" t="str">
        <f>VLOOKUP($A102,'Measure Inputs'!$A$2:$S$65,10,FALSE)</f>
        <v>Infiltration of 15 ACH50</v>
      </c>
      <c r="Q102" s="27" t="str">
        <f>VLOOKUP($A102,'Measure Inputs'!$A$2:$S$65,11,FALSE)</f>
        <v>per house</v>
      </c>
      <c r="R102" s="27" t="str">
        <f>VLOOKUP($A102,'Measure Inputs'!$A$2:$S$65,12,FALSE)</f>
        <v>Retrofit</v>
      </c>
      <c r="S102" s="27">
        <f>VLOOKUP($A102,'Measure Inputs'!$A$2:$S$65,13,FALSE)</f>
        <v>20</v>
      </c>
      <c r="T102" s="27">
        <f>VLOOKUP($A102,'Measure Inputs'!$A$2:$S$65,14,FALSE)</f>
        <v>650</v>
      </c>
      <c r="U102" s="27">
        <f>VLOOKUP($A102,'Measure Inputs'!$A$2:$S$65,15,FALSE)</f>
        <v>0</v>
      </c>
      <c r="V102" s="27">
        <f>VLOOKUP($A102,'Measure Inputs'!$A$2:$S$65,16,FALSE)</f>
        <v>225</v>
      </c>
      <c r="W102" s="27">
        <f>VLOOKUP($A102,'Measure Inputs'!$A$2:$S$65,17,FALSE)</f>
        <v>0</v>
      </c>
      <c r="X102" s="27" t="str">
        <f>VLOOKUP($A102,'Measure Inputs'!$A$2:$S$65,18,FALSE)</f>
        <v>No</v>
      </c>
      <c r="Y102" s="32">
        <f>VLOOKUP($A102,'Measure Inputs'!$A$2:$S$65,19,FALSE)</f>
        <v>1</v>
      </c>
      <c r="Z102" s="27">
        <v>0</v>
      </c>
      <c r="AA102" s="2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H102" s="27">
        <v>0</v>
      </c>
    </row>
    <row r="103" spans="1:34" x14ac:dyDescent="0.3">
      <c r="A103" s="27">
        <v>36</v>
      </c>
      <c r="B103" s="27" t="s">
        <v>138</v>
      </c>
      <c r="C103" s="27" t="s">
        <v>25</v>
      </c>
      <c r="D103" s="27" t="s">
        <v>26</v>
      </c>
      <c r="E103" s="27" t="s">
        <v>209</v>
      </c>
      <c r="F103" s="27" t="s">
        <v>23</v>
      </c>
      <c r="G103" s="27" t="s">
        <v>48</v>
      </c>
      <c r="H103" s="27">
        <v>40</v>
      </c>
      <c r="I103" s="27">
        <v>155.3315240049584</v>
      </c>
      <c r="J103" s="27" t="str">
        <f>VLOOKUP($A103,'Measure Inputs'!$A$2:$S$65,2,FALSE)</f>
        <v>Existing</v>
      </c>
      <c r="K103" s="27" t="str">
        <f>VLOOKUP($A103,'Measure Inputs'!$A$2:$S$65,3,FALSE)</f>
        <v>Energy Affordability</v>
      </c>
      <c r="L103" s="27" t="str">
        <f>VLOOKUP($A103,'Measure Inputs'!$A$2:$S$65,4,FALSE)</f>
        <v>Weatherization</v>
      </c>
      <c r="M103" s="27" t="str">
        <f>VLOOKUP($A103,'Measure Inputs'!$A$2:$S$65,5,FALSE)</f>
        <v>Residential</v>
      </c>
      <c r="N103" s="27" t="str">
        <f>VLOOKUP($A103,'Measure Inputs'!$A$2:$S$65,7,FALSE)</f>
        <v>Heating</v>
      </c>
      <c r="O103" s="27" t="str">
        <f>VLOOKUP($A103,'Measure Inputs'!$A$2:$S$65,9,FALSE)</f>
        <v>Standard windows</v>
      </c>
      <c r="P103" s="27" t="str">
        <f>VLOOKUP($A103,'Measure Inputs'!$A$2:$S$65,10,FALSE)</f>
        <v>ENERGY STAR Windows (U=0.29, SHGC=0.56)</v>
      </c>
      <c r="Q103" s="27" t="str">
        <f>VLOOKUP($A103,'Measure Inputs'!$A$2:$S$65,11,FALSE)</f>
        <v>per unit</v>
      </c>
      <c r="R103" s="27" t="str">
        <f>VLOOKUP($A103,'Measure Inputs'!$A$2:$S$65,12,FALSE)</f>
        <v>Retrofit</v>
      </c>
      <c r="S103" s="27">
        <f>VLOOKUP($A103,'Measure Inputs'!$A$2:$S$65,13,FALSE)</f>
        <v>40</v>
      </c>
      <c r="T103" s="27">
        <f>VLOOKUP($A103,'Measure Inputs'!$A$2:$S$65,14,FALSE)</f>
        <v>553.55400000000009</v>
      </c>
      <c r="U103" s="27">
        <f>VLOOKUP($A103,'Measure Inputs'!$A$2:$S$65,15,FALSE)</f>
        <v>0</v>
      </c>
      <c r="V103" s="27">
        <f>VLOOKUP($A103,'Measure Inputs'!$A$2:$S$65,16,FALSE)</f>
        <v>100</v>
      </c>
      <c r="W103" s="27">
        <f>VLOOKUP($A103,'Measure Inputs'!$A$2:$S$65,17,FALSE)</f>
        <v>0</v>
      </c>
      <c r="X103" s="27" t="str">
        <f>VLOOKUP($A103,'Measure Inputs'!$A$2:$S$65,18,FALSE)</f>
        <v>No</v>
      </c>
      <c r="Y103" s="32">
        <f>VLOOKUP($A103,'Measure Inputs'!$A$2:$S$65,19,FALSE)</f>
        <v>1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H103" s="27">
        <v>0</v>
      </c>
    </row>
    <row r="104" spans="1:34" x14ac:dyDescent="0.3">
      <c r="A104" s="27">
        <v>36</v>
      </c>
      <c r="B104" s="27" t="s">
        <v>138</v>
      </c>
      <c r="C104" s="27" t="s">
        <v>25</v>
      </c>
      <c r="D104" s="27" t="s">
        <v>33</v>
      </c>
      <c r="E104" s="27" t="s">
        <v>209</v>
      </c>
      <c r="F104" s="27" t="s">
        <v>23</v>
      </c>
      <c r="G104" s="27" t="s">
        <v>48</v>
      </c>
      <c r="H104" s="27">
        <v>40</v>
      </c>
      <c r="I104" s="27">
        <v>50.533811922520307</v>
      </c>
      <c r="J104" s="27" t="str">
        <f>VLOOKUP($A104,'Measure Inputs'!$A$2:$S$65,2,FALSE)</f>
        <v>Existing</v>
      </c>
      <c r="K104" s="27" t="str">
        <f>VLOOKUP($A104,'Measure Inputs'!$A$2:$S$65,3,FALSE)</f>
        <v>Energy Affordability</v>
      </c>
      <c r="L104" s="27" t="str">
        <f>VLOOKUP($A104,'Measure Inputs'!$A$2:$S$65,4,FALSE)</f>
        <v>Weatherization</v>
      </c>
      <c r="M104" s="27" t="str">
        <f>VLOOKUP($A104,'Measure Inputs'!$A$2:$S$65,5,FALSE)</f>
        <v>Residential</v>
      </c>
      <c r="N104" s="27" t="str">
        <f>VLOOKUP($A104,'Measure Inputs'!$A$2:$S$65,7,FALSE)</f>
        <v>Heating</v>
      </c>
      <c r="O104" s="27" t="str">
        <f>VLOOKUP($A104,'Measure Inputs'!$A$2:$S$65,9,FALSE)</f>
        <v>Standard windows</v>
      </c>
      <c r="P104" s="27" t="str">
        <f>VLOOKUP($A104,'Measure Inputs'!$A$2:$S$65,10,FALSE)</f>
        <v>ENERGY STAR Windows (U=0.29, SHGC=0.56)</v>
      </c>
      <c r="Q104" s="27" t="str">
        <f>VLOOKUP($A104,'Measure Inputs'!$A$2:$S$65,11,FALSE)</f>
        <v>per unit</v>
      </c>
      <c r="R104" s="27" t="str">
        <f>VLOOKUP($A104,'Measure Inputs'!$A$2:$S$65,12,FALSE)</f>
        <v>Retrofit</v>
      </c>
      <c r="S104" s="27">
        <f>VLOOKUP($A104,'Measure Inputs'!$A$2:$S$65,13,FALSE)</f>
        <v>40</v>
      </c>
      <c r="T104" s="27">
        <f>VLOOKUP($A104,'Measure Inputs'!$A$2:$S$65,14,FALSE)</f>
        <v>553.55400000000009</v>
      </c>
      <c r="U104" s="27">
        <f>VLOOKUP($A104,'Measure Inputs'!$A$2:$S$65,15,FALSE)</f>
        <v>0</v>
      </c>
      <c r="V104" s="27">
        <f>VLOOKUP($A104,'Measure Inputs'!$A$2:$S$65,16,FALSE)</f>
        <v>100</v>
      </c>
      <c r="W104" s="27">
        <f>VLOOKUP($A104,'Measure Inputs'!$A$2:$S$65,17,FALSE)</f>
        <v>0</v>
      </c>
      <c r="X104" s="27" t="str">
        <f>VLOOKUP($A104,'Measure Inputs'!$A$2:$S$65,18,FALSE)</f>
        <v>No</v>
      </c>
      <c r="Y104" s="32">
        <f>VLOOKUP($A104,'Measure Inputs'!$A$2:$S$65,19,FALSE)</f>
        <v>1</v>
      </c>
      <c r="Z104" s="27">
        <v>0</v>
      </c>
      <c r="AA104" s="27">
        <v>0</v>
      </c>
      <c r="AB104" s="27">
        <v>0</v>
      </c>
      <c r="AC104" s="27">
        <v>0</v>
      </c>
      <c r="AD104" s="27">
        <v>0</v>
      </c>
      <c r="AE104" s="27">
        <v>0</v>
      </c>
      <c r="AF104" s="27">
        <v>0</v>
      </c>
      <c r="AG104" s="27">
        <v>0</v>
      </c>
      <c r="AH104" s="27">
        <v>0</v>
      </c>
    </row>
    <row r="105" spans="1:34" x14ac:dyDescent="0.3">
      <c r="A105" s="27">
        <v>36</v>
      </c>
      <c r="B105" s="27" t="s">
        <v>138</v>
      </c>
      <c r="C105" s="27" t="s">
        <v>25</v>
      </c>
      <c r="D105" s="27" t="s">
        <v>36</v>
      </c>
      <c r="E105" s="27" t="s">
        <v>209</v>
      </c>
      <c r="F105" s="27" t="s">
        <v>23</v>
      </c>
      <c r="G105" s="27" t="s">
        <v>48</v>
      </c>
      <c r="H105" s="27">
        <v>40</v>
      </c>
      <c r="I105" s="27">
        <v>84.30141530267602</v>
      </c>
      <c r="J105" s="27" t="str">
        <f>VLOOKUP($A105,'Measure Inputs'!$A$2:$S$65,2,FALSE)</f>
        <v>Existing</v>
      </c>
      <c r="K105" s="27" t="str">
        <f>VLOOKUP($A105,'Measure Inputs'!$A$2:$S$65,3,FALSE)</f>
        <v>Energy Affordability</v>
      </c>
      <c r="L105" s="27" t="str">
        <f>VLOOKUP($A105,'Measure Inputs'!$A$2:$S$65,4,FALSE)</f>
        <v>Weatherization</v>
      </c>
      <c r="M105" s="27" t="str">
        <f>VLOOKUP($A105,'Measure Inputs'!$A$2:$S$65,5,FALSE)</f>
        <v>Residential</v>
      </c>
      <c r="N105" s="27" t="str">
        <f>VLOOKUP($A105,'Measure Inputs'!$A$2:$S$65,7,FALSE)</f>
        <v>Heating</v>
      </c>
      <c r="O105" s="27" t="str">
        <f>VLOOKUP($A105,'Measure Inputs'!$A$2:$S$65,9,FALSE)</f>
        <v>Standard windows</v>
      </c>
      <c r="P105" s="27" t="str">
        <f>VLOOKUP($A105,'Measure Inputs'!$A$2:$S$65,10,FALSE)</f>
        <v>ENERGY STAR Windows (U=0.29, SHGC=0.56)</v>
      </c>
      <c r="Q105" s="27" t="str">
        <f>VLOOKUP($A105,'Measure Inputs'!$A$2:$S$65,11,FALSE)</f>
        <v>per unit</v>
      </c>
      <c r="R105" s="27" t="str">
        <f>VLOOKUP($A105,'Measure Inputs'!$A$2:$S$65,12,FALSE)</f>
        <v>Retrofit</v>
      </c>
      <c r="S105" s="27">
        <f>VLOOKUP($A105,'Measure Inputs'!$A$2:$S$65,13,FALSE)</f>
        <v>40</v>
      </c>
      <c r="T105" s="27">
        <f>VLOOKUP($A105,'Measure Inputs'!$A$2:$S$65,14,FALSE)</f>
        <v>553.55400000000009</v>
      </c>
      <c r="U105" s="27">
        <f>VLOOKUP($A105,'Measure Inputs'!$A$2:$S$65,15,FALSE)</f>
        <v>0</v>
      </c>
      <c r="V105" s="27">
        <f>VLOOKUP($A105,'Measure Inputs'!$A$2:$S$65,16,FALSE)</f>
        <v>100</v>
      </c>
      <c r="W105" s="27">
        <f>VLOOKUP($A105,'Measure Inputs'!$A$2:$S$65,17,FALSE)</f>
        <v>0</v>
      </c>
      <c r="X105" s="27" t="str">
        <f>VLOOKUP($A105,'Measure Inputs'!$A$2:$S$65,18,FALSE)</f>
        <v>No</v>
      </c>
      <c r="Y105" s="32">
        <f>VLOOKUP($A105,'Measure Inputs'!$A$2:$S$65,19,FALSE)</f>
        <v>1</v>
      </c>
      <c r="Z105" s="27">
        <v>0</v>
      </c>
      <c r="AA105" s="27">
        <v>0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>
        <v>0</v>
      </c>
      <c r="AH105" s="27">
        <v>0</v>
      </c>
    </row>
    <row r="106" spans="1:34" x14ac:dyDescent="0.3">
      <c r="A106" s="27">
        <v>37</v>
      </c>
      <c r="B106" s="27" t="s">
        <v>141</v>
      </c>
      <c r="C106" s="27" t="s">
        <v>25</v>
      </c>
      <c r="D106" s="27" t="s">
        <v>26</v>
      </c>
      <c r="E106" s="27" t="s">
        <v>209</v>
      </c>
      <c r="F106" s="27" t="s">
        <v>23</v>
      </c>
      <c r="G106" s="27" t="s">
        <v>48</v>
      </c>
      <c r="H106" s="27">
        <v>1</v>
      </c>
      <c r="I106" s="27">
        <v>91.468217748514974</v>
      </c>
      <c r="J106" s="27" t="str">
        <f>VLOOKUP($A106,'Measure Inputs'!$A$2:$S$65,2,FALSE)</f>
        <v>Existing</v>
      </c>
      <c r="K106" s="27" t="str">
        <f>VLOOKUP($A106,'Measure Inputs'!$A$2:$S$65,3,FALSE)</f>
        <v>Energy Affordability</v>
      </c>
      <c r="L106" s="27" t="str">
        <f>VLOOKUP($A106,'Measure Inputs'!$A$2:$S$65,4,FALSE)</f>
        <v>Weatherization</v>
      </c>
      <c r="M106" s="27" t="str">
        <f>VLOOKUP($A106,'Measure Inputs'!$A$2:$S$65,5,FALSE)</f>
        <v>Residential</v>
      </c>
      <c r="N106" s="27" t="str">
        <f>VLOOKUP($A106,'Measure Inputs'!$A$2:$S$65,7,FALSE)</f>
        <v>Heating</v>
      </c>
      <c r="O106" s="27" t="str">
        <f>VLOOKUP($A106,'Measure Inputs'!$A$2:$S$65,9,FALSE)</f>
        <v>No window film</v>
      </c>
      <c r="P106" s="27" t="str">
        <f>VLOOKUP($A106,'Measure Inputs'!$A$2:$S$65,10,FALSE)</f>
        <v>Window Film</v>
      </c>
      <c r="Q106" s="27" t="str">
        <f>VLOOKUP($A106,'Measure Inputs'!$A$2:$S$65,11,FALSE)</f>
        <v>per home</v>
      </c>
      <c r="R106" s="27" t="str">
        <f>VLOOKUP($A106,'Measure Inputs'!$A$2:$S$65,12,FALSE)</f>
        <v>Retrofit</v>
      </c>
      <c r="S106" s="27">
        <f>VLOOKUP($A106,'Measure Inputs'!$A$2:$S$65,13,FALSE)</f>
        <v>1</v>
      </c>
      <c r="T106" s="27">
        <f>VLOOKUP($A106,'Measure Inputs'!$A$2:$S$65,14,FALSE)</f>
        <v>322.5</v>
      </c>
      <c r="U106" s="27">
        <f>VLOOKUP($A106,'Measure Inputs'!$A$2:$S$65,15,FALSE)</f>
        <v>0</v>
      </c>
      <c r="V106" s="27">
        <f>VLOOKUP($A106,'Measure Inputs'!$A$2:$S$65,16,FALSE)</f>
        <v>100</v>
      </c>
      <c r="W106" s="27">
        <f>VLOOKUP($A106,'Measure Inputs'!$A$2:$S$65,17,FALSE)</f>
        <v>0</v>
      </c>
      <c r="X106" s="27" t="str">
        <f>VLOOKUP($A106,'Measure Inputs'!$A$2:$S$65,18,FALSE)</f>
        <v>No</v>
      </c>
      <c r="Y106" s="32">
        <f>VLOOKUP($A106,'Measure Inputs'!$A$2:$S$65,19,FALSE)</f>
        <v>1</v>
      </c>
      <c r="Z106" s="27">
        <v>0</v>
      </c>
      <c r="AA106" s="2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0</v>
      </c>
      <c r="AG106" s="27">
        <v>0</v>
      </c>
      <c r="AH106" s="27">
        <v>0</v>
      </c>
    </row>
    <row r="107" spans="1:34" x14ac:dyDescent="0.3">
      <c r="A107" s="27">
        <v>37</v>
      </c>
      <c r="B107" s="27" t="s">
        <v>141</v>
      </c>
      <c r="C107" s="27" t="s">
        <v>25</v>
      </c>
      <c r="D107" s="27" t="s">
        <v>33</v>
      </c>
      <c r="E107" s="27" t="s">
        <v>209</v>
      </c>
      <c r="F107" s="27" t="s">
        <v>23</v>
      </c>
      <c r="G107" s="27" t="s">
        <v>48</v>
      </c>
      <c r="H107" s="27">
        <v>1</v>
      </c>
      <c r="I107" s="27">
        <v>40.424904444921623</v>
      </c>
      <c r="J107" s="27" t="str">
        <f>VLOOKUP($A107,'Measure Inputs'!$A$2:$S$65,2,FALSE)</f>
        <v>Existing</v>
      </c>
      <c r="K107" s="27" t="str">
        <f>VLOOKUP($A107,'Measure Inputs'!$A$2:$S$65,3,FALSE)</f>
        <v>Energy Affordability</v>
      </c>
      <c r="L107" s="27" t="str">
        <f>VLOOKUP($A107,'Measure Inputs'!$A$2:$S$65,4,FALSE)</f>
        <v>Weatherization</v>
      </c>
      <c r="M107" s="27" t="str">
        <f>VLOOKUP($A107,'Measure Inputs'!$A$2:$S$65,5,FALSE)</f>
        <v>Residential</v>
      </c>
      <c r="N107" s="27" t="str">
        <f>VLOOKUP($A107,'Measure Inputs'!$A$2:$S$65,7,FALSE)</f>
        <v>Heating</v>
      </c>
      <c r="O107" s="27" t="str">
        <f>VLOOKUP($A107,'Measure Inputs'!$A$2:$S$65,9,FALSE)</f>
        <v>No window film</v>
      </c>
      <c r="P107" s="27" t="str">
        <f>VLOOKUP($A107,'Measure Inputs'!$A$2:$S$65,10,FALSE)</f>
        <v>Window Film</v>
      </c>
      <c r="Q107" s="27" t="str">
        <f>VLOOKUP($A107,'Measure Inputs'!$A$2:$S$65,11,FALSE)</f>
        <v>per home</v>
      </c>
      <c r="R107" s="27" t="str">
        <f>VLOOKUP($A107,'Measure Inputs'!$A$2:$S$65,12,FALSE)</f>
        <v>Retrofit</v>
      </c>
      <c r="S107" s="27">
        <f>VLOOKUP($A107,'Measure Inputs'!$A$2:$S$65,13,FALSE)</f>
        <v>1</v>
      </c>
      <c r="T107" s="27">
        <f>VLOOKUP($A107,'Measure Inputs'!$A$2:$S$65,14,FALSE)</f>
        <v>322.5</v>
      </c>
      <c r="U107" s="27">
        <f>VLOOKUP($A107,'Measure Inputs'!$A$2:$S$65,15,FALSE)</f>
        <v>0</v>
      </c>
      <c r="V107" s="27">
        <f>VLOOKUP($A107,'Measure Inputs'!$A$2:$S$65,16,FALSE)</f>
        <v>100</v>
      </c>
      <c r="W107" s="27">
        <f>VLOOKUP($A107,'Measure Inputs'!$A$2:$S$65,17,FALSE)</f>
        <v>0</v>
      </c>
      <c r="X107" s="27" t="str">
        <f>VLOOKUP($A107,'Measure Inputs'!$A$2:$S$65,18,FALSE)</f>
        <v>No</v>
      </c>
      <c r="Y107" s="32">
        <f>VLOOKUP($A107,'Measure Inputs'!$A$2:$S$65,19,FALSE)</f>
        <v>1</v>
      </c>
      <c r="Z107" s="27">
        <v>0</v>
      </c>
      <c r="AA107" s="27">
        <v>0</v>
      </c>
      <c r="AB107" s="27">
        <v>0</v>
      </c>
      <c r="AC107" s="27">
        <v>0</v>
      </c>
      <c r="AD107" s="27">
        <v>0</v>
      </c>
      <c r="AE107" s="27">
        <v>0</v>
      </c>
      <c r="AF107" s="27">
        <v>0</v>
      </c>
      <c r="AG107" s="27">
        <v>0</v>
      </c>
      <c r="AH107" s="27">
        <v>0</v>
      </c>
    </row>
    <row r="108" spans="1:34" x14ac:dyDescent="0.3">
      <c r="A108" s="27">
        <v>37</v>
      </c>
      <c r="B108" s="27" t="s">
        <v>141</v>
      </c>
      <c r="C108" s="27" t="s">
        <v>25</v>
      </c>
      <c r="D108" s="27" t="s">
        <v>36</v>
      </c>
      <c r="E108" s="27" t="s">
        <v>209</v>
      </c>
      <c r="F108" s="27" t="s">
        <v>23</v>
      </c>
      <c r="G108" s="27" t="s">
        <v>48</v>
      </c>
      <c r="H108" s="27">
        <v>1</v>
      </c>
      <c r="I108" s="27">
        <v>109.2723532437395</v>
      </c>
      <c r="J108" s="27" t="str">
        <f>VLOOKUP($A108,'Measure Inputs'!$A$2:$S$65,2,FALSE)</f>
        <v>Existing</v>
      </c>
      <c r="K108" s="27" t="str">
        <f>VLOOKUP($A108,'Measure Inputs'!$A$2:$S$65,3,FALSE)</f>
        <v>Energy Affordability</v>
      </c>
      <c r="L108" s="27" t="str">
        <f>VLOOKUP($A108,'Measure Inputs'!$A$2:$S$65,4,FALSE)</f>
        <v>Weatherization</v>
      </c>
      <c r="M108" s="27" t="str">
        <f>VLOOKUP($A108,'Measure Inputs'!$A$2:$S$65,5,FALSE)</f>
        <v>Residential</v>
      </c>
      <c r="N108" s="27" t="str">
        <f>VLOOKUP($A108,'Measure Inputs'!$A$2:$S$65,7,FALSE)</f>
        <v>Heating</v>
      </c>
      <c r="O108" s="27" t="str">
        <f>VLOOKUP($A108,'Measure Inputs'!$A$2:$S$65,9,FALSE)</f>
        <v>No window film</v>
      </c>
      <c r="P108" s="27" t="str">
        <f>VLOOKUP($A108,'Measure Inputs'!$A$2:$S$65,10,FALSE)</f>
        <v>Window Film</v>
      </c>
      <c r="Q108" s="27" t="str">
        <f>VLOOKUP($A108,'Measure Inputs'!$A$2:$S$65,11,FALSE)</f>
        <v>per home</v>
      </c>
      <c r="R108" s="27" t="str">
        <f>VLOOKUP($A108,'Measure Inputs'!$A$2:$S$65,12,FALSE)</f>
        <v>Retrofit</v>
      </c>
      <c r="S108" s="27">
        <f>VLOOKUP($A108,'Measure Inputs'!$A$2:$S$65,13,FALSE)</f>
        <v>1</v>
      </c>
      <c r="T108" s="27">
        <f>VLOOKUP($A108,'Measure Inputs'!$A$2:$S$65,14,FALSE)</f>
        <v>322.5</v>
      </c>
      <c r="U108" s="27">
        <f>VLOOKUP($A108,'Measure Inputs'!$A$2:$S$65,15,FALSE)</f>
        <v>0</v>
      </c>
      <c r="V108" s="27">
        <f>VLOOKUP($A108,'Measure Inputs'!$A$2:$S$65,16,FALSE)</f>
        <v>100</v>
      </c>
      <c r="W108" s="27">
        <f>VLOOKUP($A108,'Measure Inputs'!$A$2:$S$65,17,FALSE)</f>
        <v>0</v>
      </c>
      <c r="X108" s="27" t="str">
        <f>VLOOKUP($A108,'Measure Inputs'!$A$2:$S$65,18,FALSE)</f>
        <v>No</v>
      </c>
      <c r="Y108" s="32">
        <f>VLOOKUP($A108,'Measure Inputs'!$A$2:$S$65,19,FALSE)</f>
        <v>1</v>
      </c>
      <c r="Z108" s="27">
        <v>0</v>
      </c>
      <c r="AA108" s="27">
        <v>0</v>
      </c>
      <c r="AB108" s="27">
        <v>0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H108" s="27">
        <v>0</v>
      </c>
    </row>
    <row r="109" spans="1:34" x14ac:dyDescent="0.3">
      <c r="A109" s="27">
        <v>38</v>
      </c>
      <c r="B109" s="27" t="s">
        <v>144</v>
      </c>
      <c r="C109" s="27" t="s">
        <v>25</v>
      </c>
      <c r="D109" s="27" t="s">
        <v>26</v>
      </c>
      <c r="E109" s="27" t="s">
        <v>209</v>
      </c>
      <c r="F109" s="27" t="s">
        <v>23</v>
      </c>
      <c r="G109" s="27" t="s">
        <v>48</v>
      </c>
      <c r="H109" s="27">
        <v>20</v>
      </c>
      <c r="I109" s="27">
        <v>214.83343503001419</v>
      </c>
      <c r="J109" s="27" t="str">
        <f>VLOOKUP($A109,'Measure Inputs'!$A$2:$S$65,2,FALSE)</f>
        <v>Existing</v>
      </c>
      <c r="K109" s="27" t="str">
        <f>VLOOKUP($A109,'Measure Inputs'!$A$2:$S$65,3,FALSE)</f>
        <v>Energy Affordability</v>
      </c>
      <c r="L109" s="27" t="str">
        <f>VLOOKUP($A109,'Measure Inputs'!$A$2:$S$65,4,FALSE)</f>
        <v>Weatherization</v>
      </c>
      <c r="M109" s="27" t="str">
        <f>VLOOKUP($A109,'Measure Inputs'!$A$2:$S$65,5,FALSE)</f>
        <v>Residential</v>
      </c>
      <c r="N109" s="27" t="str">
        <f>VLOOKUP($A109,'Measure Inputs'!$A$2:$S$65,7,FALSE)</f>
        <v>Cooling</v>
      </c>
      <c r="O109" s="27" t="str">
        <f>VLOOKUP($A109,'Measure Inputs'!$A$2:$S$65,9,FALSE)</f>
        <v>Duct insulation R-0</v>
      </c>
      <c r="P109" s="27" t="str">
        <f>VLOOKUP($A109,'Measure Inputs'!$A$2:$S$65,10,FALSE)</f>
        <v>Duct insulation R-8</v>
      </c>
      <c r="Q109" s="27" t="str">
        <f>VLOOKUP($A109,'Measure Inputs'!$A$2:$S$65,11,FALSE)</f>
        <v>per system</v>
      </c>
      <c r="R109" s="27" t="str">
        <f>VLOOKUP($A109,'Measure Inputs'!$A$2:$S$65,12,FALSE)</f>
        <v>Retrofit</v>
      </c>
      <c r="S109" s="27">
        <f>VLOOKUP($A109,'Measure Inputs'!$A$2:$S$65,13,FALSE)</f>
        <v>20</v>
      </c>
      <c r="T109" s="27">
        <f>VLOOKUP($A109,'Measure Inputs'!$A$2:$S$65,14,FALSE)</f>
        <v>391.65</v>
      </c>
      <c r="U109" s="27">
        <f>VLOOKUP($A109,'Measure Inputs'!$A$2:$S$65,15,FALSE)</f>
        <v>0</v>
      </c>
      <c r="V109" s="27">
        <f>VLOOKUP($A109,'Measure Inputs'!$A$2:$S$65,16,FALSE)</f>
        <v>195.82499999999999</v>
      </c>
      <c r="W109" s="27">
        <f>VLOOKUP($A109,'Measure Inputs'!$A$2:$S$65,17,FALSE)</f>
        <v>0</v>
      </c>
      <c r="X109" s="27" t="str">
        <f>VLOOKUP($A109,'Measure Inputs'!$A$2:$S$65,18,FALSE)</f>
        <v>No</v>
      </c>
      <c r="Y109" s="32">
        <f>VLOOKUP($A109,'Measure Inputs'!$A$2:$S$65,19,FALSE)</f>
        <v>1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>
        <v>0</v>
      </c>
    </row>
    <row r="110" spans="1:34" x14ac:dyDescent="0.3">
      <c r="A110" s="27">
        <v>38</v>
      </c>
      <c r="B110" s="27" t="s">
        <v>144</v>
      </c>
      <c r="C110" s="27" t="s">
        <v>25</v>
      </c>
      <c r="D110" s="27" t="s">
        <v>33</v>
      </c>
      <c r="E110" s="27" t="s">
        <v>209</v>
      </c>
      <c r="F110" s="27" t="s">
        <v>23</v>
      </c>
      <c r="G110" s="27" t="s">
        <v>48</v>
      </c>
      <c r="H110" s="27">
        <v>20</v>
      </c>
      <c r="I110" s="27">
        <v>65.764568630624794</v>
      </c>
      <c r="J110" s="27" t="str">
        <f>VLOOKUP($A110,'Measure Inputs'!$A$2:$S$65,2,FALSE)</f>
        <v>Existing</v>
      </c>
      <c r="K110" s="27" t="str">
        <f>VLOOKUP($A110,'Measure Inputs'!$A$2:$S$65,3,FALSE)</f>
        <v>Energy Affordability</v>
      </c>
      <c r="L110" s="27" t="str">
        <f>VLOOKUP($A110,'Measure Inputs'!$A$2:$S$65,4,FALSE)</f>
        <v>Weatherization</v>
      </c>
      <c r="M110" s="27" t="str">
        <f>VLOOKUP($A110,'Measure Inputs'!$A$2:$S$65,5,FALSE)</f>
        <v>Residential</v>
      </c>
      <c r="N110" s="27" t="str">
        <f>VLOOKUP($A110,'Measure Inputs'!$A$2:$S$65,7,FALSE)</f>
        <v>Cooling</v>
      </c>
      <c r="O110" s="27" t="str">
        <f>VLOOKUP($A110,'Measure Inputs'!$A$2:$S$65,9,FALSE)</f>
        <v>Duct insulation R-0</v>
      </c>
      <c r="P110" s="27" t="str">
        <f>VLOOKUP($A110,'Measure Inputs'!$A$2:$S$65,10,FALSE)</f>
        <v>Duct insulation R-8</v>
      </c>
      <c r="Q110" s="27" t="str">
        <f>VLOOKUP($A110,'Measure Inputs'!$A$2:$S$65,11,FALSE)</f>
        <v>per system</v>
      </c>
      <c r="R110" s="27" t="str">
        <f>VLOOKUP($A110,'Measure Inputs'!$A$2:$S$65,12,FALSE)</f>
        <v>Retrofit</v>
      </c>
      <c r="S110" s="27">
        <f>VLOOKUP($A110,'Measure Inputs'!$A$2:$S$65,13,FALSE)</f>
        <v>20</v>
      </c>
      <c r="T110" s="27">
        <f>VLOOKUP($A110,'Measure Inputs'!$A$2:$S$65,14,FALSE)</f>
        <v>391.65</v>
      </c>
      <c r="U110" s="27">
        <f>VLOOKUP($A110,'Measure Inputs'!$A$2:$S$65,15,FALSE)</f>
        <v>0</v>
      </c>
      <c r="V110" s="27">
        <f>VLOOKUP($A110,'Measure Inputs'!$A$2:$S$65,16,FALSE)</f>
        <v>195.82499999999999</v>
      </c>
      <c r="W110" s="27">
        <f>VLOOKUP($A110,'Measure Inputs'!$A$2:$S$65,17,FALSE)</f>
        <v>0</v>
      </c>
      <c r="X110" s="27" t="str">
        <f>VLOOKUP($A110,'Measure Inputs'!$A$2:$S$65,18,FALSE)</f>
        <v>No</v>
      </c>
      <c r="Y110" s="32">
        <f>VLOOKUP($A110,'Measure Inputs'!$A$2:$S$65,19,FALSE)</f>
        <v>1</v>
      </c>
      <c r="Z110" s="27">
        <v>0</v>
      </c>
      <c r="AA110" s="27">
        <v>0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0</v>
      </c>
    </row>
    <row r="111" spans="1:34" x14ac:dyDescent="0.3">
      <c r="A111" s="27">
        <v>38</v>
      </c>
      <c r="B111" s="27" t="s">
        <v>144</v>
      </c>
      <c r="C111" s="27" t="s">
        <v>25</v>
      </c>
      <c r="D111" s="27" t="s">
        <v>36</v>
      </c>
      <c r="E111" s="27" t="s">
        <v>209</v>
      </c>
      <c r="F111" s="27" t="s">
        <v>23</v>
      </c>
      <c r="G111" s="27" t="s">
        <v>48</v>
      </c>
      <c r="H111" s="27">
        <v>20</v>
      </c>
      <c r="I111" s="27">
        <v>154.802638602033</v>
      </c>
      <c r="J111" s="27" t="str">
        <f>VLOOKUP($A111,'Measure Inputs'!$A$2:$S$65,2,FALSE)</f>
        <v>Existing</v>
      </c>
      <c r="K111" s="27" t="str">
        <f>VLOOKUP($A111,'Measure Inputs'!$A$2:$S$65,3,FALSE)</f>
        <v>Energy Affordability</v>
      </c>
      <c r="L111" s="27" t="str">
        <f>VLOOKUP($A111,'Measure Inputs'!$A$2:$S$65,4,FALSE)</f>
        <v>Weatherization</v>
      </c>
      <c r="M111" s="27" t="str">
        <f>VLOOKUP($A111,'Measure Inputs'!$A$2:$S$65,5,FALSE)</f>
        <v>Residential</v>
      </c>
      <c r="N111" s="27" t="str">
        <f>VLOOKUP($A111,'Measure Inputs'!$A$2:$S$65,7,FALSE)</f>
        <v>Cooling</v>
      </c>
      <c r="O111" s="27" t="str">
        <f>VLOOKUP($A111,'Measure Inputs'!$A$2:$S$65,9,FALSE)</f>
        <v>Duct insulation R-0</v>
      </c>
      <c r="P111" s="27" t="str">
        <f>VLOOKUP($A111,'Measure Inputs'!$A$2:$S$65,10,FALSE)</f>
        <v>Duct insulation R-8</v>
      </c>
      <c r="Q111" s="27" t="str">
        <f>VLOOKUP($A111,'Measure Inputs'!$A$2:$S$65,11,FALSE)</f>
        <v>per system</v>
      </c>
      <c r="R111" s="27" t="str">
        <f>VLOOKUP($A111,'Measure Inputs'!$A$2:$S$65,12,FALSE)</f>
        <v>Retrofit</v>
      </c>
      <c r="S111" s="27">
        <f>VLOOKUP($A111,'Measure Inputs'!$A$2:$S$65,13,FALSE)</f>
        <v>20</v>
      </c>
      <c r="T111" s="27">
        <f>VLOOKUP($A111,'Measure Inputs'!$A$2:$S$65,14,FALSE)</f>
        <v>391.65</v>
      </c>
      <c r="U111" s="27">
        <f>VLOOKUP($A111,'Measure Inputs'!$A$2:$S$65,15,FALSE)</f>
        <v>0</v>
      </c>
      <c r="V111" s="27">
        <f>VLOOKUP($A111,'Measure Inputs'!$A$2:$S$65,16,FALSE)</f>
        <v>195.82499999999999</v>
      </c>
      <c r="W111" s="27">
        <f>VLOOKUP($A111,'Measure Inputs'!$A$2:$S$65,17,FALSE)</f>
        <v>0</v>
      </c>
      <c r="X111" s="27" t="str">
        <f>VLOOKUP($A111,'Measure Inputs'!$A$2:$S$65,18,FALSE)</f>
        <v>No</v>
      </c>
      <c r="Y111" s="32">
        <f>VLOOKUP($A111,'Measure Inputs'!$A$2:$S$65,19,FALSE)</f>
        <v>1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0</v>
      </c>
      <c r="AG111" s="27">
        <v>0</v>
      </c>
      <c r="AH111" s="27">
        <v>0</v>
      </c>
    </row>
    <row r="112" spans="1:34" x14ac:dyDescent="0.3">
      <c r="A112" s="27">
        <v>39</v>
      </c>
      <c r="B112" s="27" t="s">
        <v>147</v>
      </c>
      <c r="C112" s="27" t="s">
        <v>25</v>
      </c>
      <c r="D112" s="27" t="s">
        <v>26</v>
      </c>
      <c r="E112" s="27" t="s">
        <v>209</v>
      </c>
      <c r="F112" s="27" t="s">
        <v>23</v>
      </c>
      <c r="G112" s="27" t="s">
        <v>24</v>
      </c>
      <c r="H112" s="27">
        <v>16</v>
      </c>
      <c r="I112" s="27">
        <v>12.031318708972719</v>
      </c>
      <c r="J112" s="27" t="str">
        <f>VLOOKUP($A112,'Measure Inputs'!$A$2:$S$65,2,FALSE)</f>
        <v>Existing</v>
      </c>
      <c r="K112" s="27" t="str">
        <f>VLOOKUP($A112,'Measure Inputs'!$A$2:$S$65,3,FALSE)</f>
        <v>Energy Affordability</v>
      </c>
      <c r="L112" s="27" t="str">
        <f>VLOOKUP($A112,'Measure Inputs'!$A$2:$S$65,4,FALSE)</f>
        <v>Appliance</v>
      </c>
      <c r="M112" s="27" t="str">
        <f>VLOOKUP($A112,'Measure Inputs'!$A$2:$S$65,5,FALSE)</f>
        <v>Residential</v>
      </c>
      <c r="N112" s="27" t="str">
        <f>VLOOKUP($A112,'Measure Inputs'!$A$2:$S$65,7,FALSE)</f>
        <v>Appliances</v>
      </c>
      <c r="O112" s="27" t="str">
        <f>VLOOKUP($A112,'Measure Inputs'!$A$2:$S$65,9,FALSE)</f>
        <v>Induction Cooking Stove top</v>
      </c>
      <c r="P112" s="27" t="str">
        <f>VLOOKUP($A112,'Measure Inputs'!$A$2:$S$65,10,FALSE)</f>
        <v>Standard Electric Stove top</v>
      </c>
      <c r="Q112" s="27" t="str">
        <f>VLOOKUP($A112,'Measure Inputs'!$A$2:$S$65,11,FALSE)</f>
        <v>per unit</v>
      </c>
      <c r="R112" s="27" t="str">
        <f>VLOOKUP($A112,'Measure Inputs'!$A$2:$S$65,12,FALSE)</f>
        <v>Time of Sale</v>
      </c>
      <c r="S112" s="27">
        <f>VLOOKUP($A112,'Measure Inputs'!$A$2:$S$65,13,FALSE)</f>
        <v>16</v>
      </c>
      <c r="T112" s="27">
        <f>VLOOKUP($A112,'Measure Inputs'!$A$2:$S$65,14,FALSE)</f>
        <v>1085.58</v>
      </c>
      <c r="U112" s="27">
        <f>VLOOKUP($A112,'Measure Inputs'!$A$2:$S$65,15,FALSE)</f>
        <v>0</v>
      </c>
      <c r="V112" s="27">
        <f>VLOOKUP($A112,'Measure Inputs'!$A$2:$S$65,16,FALSE)</f>
        <v>144</v>
      </c>
      <c r="W112" s="27">
        <f>VLOOKUP($A112,'Measure Inputs'!$A$2:$S$65,17,FALSE)</f>
        <v>0</v>
      </c>
      <c r="X112" s="27" t="str">
        <f>VLOOKUP($A112,'Measure Inputs'!$A$2:$S$65,18,FALSE)</f>
        <v>No</v>
      </c>
      <c r="Y112" s="32">
        <f>VLOOKUP($A112,'Measure Inputs'!$A$2:$S$65,19,FALSE)</f>
        <v>1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H112" s="27">
        <v>0</v>
      </c>
    </row>
    <row r="113" spans="1:34" x14ac:dyDescent="0.3">
      <c r="A113" s="27">
        <v>39</v>
      </c>
      <c r="B113" s="27" t="s">
        <v>147</v>
      </c>
      <c r="C113" s="27" t="s">
        <v>25</v>
      </c>
      <c r="D113" s="27" t="s">
        <v>33</v>
      </c>
      <c r="E113" s="27" t="s">
        <v>209</v>
      </c>
      <c r="F113" s="27" t="s">
        <v>23</v>
      </c>
      <c r="G113" s="27" t="s">
        <v>24</v>
      </c>
      <c r="H113" s="27">
        <v>16</v>
      </c>
      <c r="I113" s="27">
        <v>25.906482208121261</v>
      </c>
      <c r="J113" s="27" t="str">
        <f>VLOOKUP($A113,'Measure Inputs'!$A$2:$S$65,2,FALSE)</f>
        <v>Existing</v>
      </c>
      <c r="K113" s="27" t="str">
        <f>VLOOKUP($A113,'Measure Inputs'!$A$2:$S$65,3,FALSE)</f>
        <v>Energy Affordability</v>
      </c>
      <c r="L113" s="27" t="str">
        <f>VLOOKUP($A113,'Measure Inputs'!$A$2:$S$65,4,FALSE)</f>
        <v>Appliance</v>
      </c>
      <c r="M113" s="27" t="str">
        <f>VLOOKUP($A113,'Measure Inputs'!$A$2:$S$65,5,FALSE)</f>
        <v>Residential</v>
      </c>
      <c r="N113" s="27" t="str">
        <f>VLOOKUP($A113,'Measure Inputs'!$A$2:$S$65,7,FALSE)</f>
        <v>Appliances</v>
      </c>
      <c r="O113" s="27" t="str">
        <f>VLOOKUP($A113,'Measure Inputs'!$A$2:$S$65,9,FALSE)</f>
        <v>Induction Cooking Stove top</v>
      </c>
      <c r="P113" s="27" t="str">
        <f>VLOOKUP($A113,'Measure Inputs'!$A$2:$S$65,10,FALSE)</f>
        <v>Standard Electric Stove top</v>
      </c>
      <c r="Q113" s="27" t="str">
        <f>VLOOKUP($A113,'Measure Inputs'!$A$2:$S$65,11,FALSE)</f>
        <v>per unit</v>
      </c>
      <c r="R113" s="27" t="str">
        <f>VLOOKUP($A113,'Measure Inputs'!$A$2:$S$65,12,FALSE)</f>
        <v>Time of Sale</v>
      </c>
      <c r="S113" s="27">
        <f>VLOOKUP($A113,'Measure Inputs'!$A$2:$S$65,13,FALSE)</f>
        <v>16</v>
      </c>
      <c r="T113" s="27">
        <f>VLOOKUP($A113,'Measure Inputs'!$A$2:$S$65,14,FALSE)</f>
        <v>1085.58</v>
      </c>
      <c r="U113" s="27">
        <f>VLOOKUP($A113,'Measure Inputs'!$A$2:$S$65,15,FALSE)</f>
        <v>0</v>
      </c>
      <c r="V113" s="27">
        <f>VLOOKUP($A113,'Measure Inputs'!$A$2:$S$65,16,FALSE)</f>
        <v>144</v>
      </c>
      <c r="W113" s="27">
        <f>VLOOKUP($A113,'Measure Inputs'!$A$2:$S$65,17,FALSE)</f>
        <v>0</v>
      </c>
      <c r="X113" s="27" t="str">
        <f>VLOOKUP($A113,'Measure Inputs'!$A$2:$S$65,18,FALSE)</f>
        <v>No</v>
      </c>
      <c r="Y113" s="32">
        <f>VLOOKUP($A113,'Measure Inputs'!$A$2:$S$65,19,FALSE)</f>
        <v>1</v>
      </c>
      <c r="Z113" s="27">
        <v>0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0</v>
      </c>
      <c r="AG113" s="27">
        <v>0</v>
      </c>
      <c r="AH113" s="27">
        <v>0</v>
      </c>
    </row>
    <row r="114" spans="1:34" x14ac:dyDescent="0.3">
      <c r="A114" s="27">
        <v>39</v>
      </c>
      <c r="B114" s="27" t="s">
        <v>147</v>
      </c>
      <c r="C114" s="27" t="s">
        <v>25</v>
      </c>
      <c r="D114" s="27" t="s">
        <v>36</v>
      </c>
      <c r="E114" s="27" t="s">
        <v>209</v>
      </c>
      <c r="F114" s="27" t="s">
        <v>23</v>
      </c>
      <c r="G114" s="27" t="s">
        <v>24</v>
      </c>
      <c r="H114" s="27">
        <v>16</v>
      </c>
      <c r="I114" s="27">
        <v>29.079049413115111</v>
      </c>
      <c r="J114" s="27" t="str">
        <f>VLOOKUP($A114,'Measure Inputs'!$A$2:$S$65,2,FALSE)</f>
        <v>Existing</v>
      </c>
      <c r="K114" s="27" t="str">
        <f>VLOOKUP($A114,'Measure Inputs'!$A$2:$S$65,3,FALSE)</f>
        <v>Energy Affordability</v>
      </c>
      <c r="L114" s="27" t="str">
        <f>VLOOKUP($A114,'Measure Inputs'!$A$2:$S$65,4,FALSE)</f>
        <v>Appliance</v>
      </c>
      <c r="M114" s="27" t="str">
        <f>VLOOKUP($A114,'Measure Inputs'!$A$2:$S$65,5,FALSE)</f>
        <v>Residential</v>
      </c>
      <c r="N114" s="27" t="str">
        <f>VLOOKUP($A114,'Measure Inputs'!$A$2:$S$65,7,FALSE)</f>
        <v>Appliances</v>
      </c>
      <c r="O114" s="27" t="str">
        <f>VLOOKUP($A114,'Measure Inputs'!$A$2:$S$65,9,FALSE)</f>
        <v>Induction Cooking Stove top</v>
      </c>
      <c r="P114" s="27" t="str">
        <f>VLOOKUP($A114,'Measure Inputs'!$A$2:$S$65,10,FALSE)</f>
        <v>Standard Electric Stove top</v>
      </c>
      <c r="Q114" s="27" t="str">
        <f>VLOOKUP($A114,'Measure Inputs'!$A$2:$S$65,11,FALSE)</f>
        <v>per unit</v>
      </c>
      <c r="R114" s="27" t="str">
        <f>VLOOKUP($A114,'Measure Inputs'!$A$2:$S$65,12,FALSE)</f>
        <v>Time of Sale</v>
      </c>
      <c r="S114" s="27">
        <f>VLOOKUP($A114,'Measure Inputs'!$A$2:$S$65,13,FALSE)</f>
        <v>16</v>
      </c>
      <c r="T114" s="27">
        <f>VLOOKUP($A114,'Measure Inputs'!$A$2:$S$65,14,FALSE)</f>
        <v>1085.58</v>
      </c>
      <c r="U114" s="27">
        <f>VLOOKUP($A114,'Measure Inputs'!$A$2:$S$65,15,FALSE)</f>
        <v>0</v>
      </c>
      <c r="V114" s="27">
        <f>VLOOKUP($A114,'Measure Inputs'!$A$2:$S$65,16,FALSE)</f>
        <v>144</v>
      </c>
      <c r="W114" s="27">
        <f>VLOOKUP($A114,'Measure Inputs'!$A$2:$S$65,17,FALSE)</f>
        <v>0</v>
      </c>
      <c r="X114" s="27" t="str">
        <f>VLOOKUP($A114,'Measure Inputs'!$A$2:$S$65,18,FALSE)</f>
        <v>No</v>
      </c>
      <c r="Y114" s="32">
        <f>VLOOKUP($A114,'Measure Inputs'!$A$2:$S$65,19,FALSE)</f>
        <v>1</v>
      </c>
      <c r="Z114" s="27">
        <v>0</v>
      </c>
      <c r="AA114" s="27">
        <v>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27">
        <v>0</v>
      </c>
    </row>
    <row r="115" spans="1:34" x14ac:dyDescent="0.3">
      <c r="A115" s="27">
        <v>40</v>
      </c>
      <c r="B115" s="27" t="s">
        <v>151</v>
      </c>
      <c r="C115" s="27" t="s">
        <v>25</v>
      </c>
      <c r="D115" s="27" t="s">
        <v>26</v>
      </c>
      <c r="E115" s="27" t="s">
        <v>209</v>
      </c>
      <c r="F115" s="27" t="s">
        <v>23</v>
      </c>
      <c r="G115" s="27" t="s">
        <v>150</v>
      </c>
      <c r="H115" s="27">
        <v>12</v>
      </c>
      <c r="I115" s="27">
        <v>39.401469891361877</v>
      </c>
      <c r="J115" s="27" t="str">
        <f>VLOOKUP($A115,'Measure Inputs'!$A$2:$S$65,2,FALSE)</f>
        <v>Existing</v>
      </c>
      <c r="K115" s="27" t="str">
        <f>VLOOKUP($A115,'Measure Inputs'!$A$2:$S$65,3,FALSE)</f>
        <v>Energy Affordability</v>
      </c>
      <c r="L115" s="27" t="str">
        <f>VLOOKUP($A115,'Measure Inputs'!$A$2:$S$65,4,FALSE)</f>
        <v>Appliance-Freezer</v>
      </c>
      <c r="M115" s="27" t="str">
        <f>VLOOKUP($A115,'Measure Inputs'!$A$2:$S$65,5,FALSE)</f>
        <v>Residential</v>
      </c>
      <c r="N115" s="27" t="str">
        <f>VLOOKUP($A115,'Measure Inputs'!$A$2:$S$65,7,FALSE)</f>
        <v>Appliances</v>
      </c>
      <c r="O115" s="27" t="str">
        <f>VLOOKUP($A115,'Measure Inputs'!$A$2:$S$65,9,FALSE)</f>
        <v>ENERGY STAR Freezer</v>
      </c>
      <c r="P115" s="27" t="str">
        <f>VLOOKUP($A115,'Measure Inputs'!$A$2:$S$65,10,FALSE)</f>
        <v>Standard Freezer</v>
      </c>
      <c r="Q115" s="27" t="str">
        <f>VLOOKUP($A115,'Measure Inputs'!$A$2:$S$65,11,FALSE)</f>
        <v>per unit</v>
      </c>
      <c r="R115" s="27" t="str">
        <f>VLOOKUP($A115,'Measure Inputs'!$A$2:$S$65,12,FALSE)</f>
        <v>Time of Sale</v>
      </c>
      <c r="S115" s="27">
        <f>VLOOKUP($A115,'Measure Inputs'!$A$2:$S$65,13,FALSE)</f>
        <v>12</v>
      </c>
      <c r="T115" s="27">
        <f>VLOOKUP($A115,'Measure Inputs'!$A$2:$S$65,14,FALSE)</f>
        <v>6.8000000000000007</v>
      </c>
      <c r="U115" s="27">
        <f>VLOOKUP($A115,'Measure Inputs'!$A$2:$S$65,15,FALSE)</f>
        <v>0</v>
      </c>
      <c r="V115" s="27">
        <f>VLOOKUP($A115,'Measure Inputs'!$A$2:$S$65,16,FALSE)</f>
        <v>3.4000000000000004</v>
      </c>
      <c r="W115" s="27">
        <f>VLOOKUP($A115,'Measure Inputs'!$A$2:$S$65,17,FALSE)</f>
        <v>0</v>
      </c>
      <c r="X115" s="27" t="str">
        <f>VLOOKUP($A115,'Measure Inputs'!$A$2:$S$65,18,FALSE)</f>
        <v>No</v>
      </c>
      <c r="Y115" s="32">
        <f>VLOOKUP($A115,'Measure Inputs'!$A$2:$S$65,19,FALSE)</f>
        <v>1</v>
      </c>
      <c r="Z115" s="27">
        <v>0</v>
      </c>
      <c r="AA115" s="27">
        <v>0</v>
      </c>
      <c r="AB115" s="27">
        <v>0</v>
      </c>
      <c r="AC115" s="27">
        <v>0</v>
      </c>
      <c r="AD115" s="27">
        <v>0</v>
      </c>
      <c r="AE115" s="27">
        <v>0</v>
      </c>
      <c r="AF115" s="27">
        <v>0</v>
      </c>
      <c r="AG115" s="27">
        <v>0</v>
      </c>
      <c r="AH115" s="27">
        <v>0</v>
      </c>
    </row>
    <row r="116" spans="1:34" x14ac:dyDescent="0.3">
      <c r="A116" s="27">
        <v>40</v>
      </c>
      <c r="B116" s="27" t="s">
        <v>151</v>
      </c>
      <c r="C116" s="27" t="s">
        <v>25</v>
      </c>
      <c r="D116" s="27" t="s">
        <v>33</v>
      </c>
      <c r="E116" s="27" t="s">
        <v>209</v>
      </c>
      <c r="F116" s="27" t="s">
        <v>23</v>
      </c>
      <c r="G116" s="27" t="s">
        <v>150</v>
      </c>
      <c r="H116" s="27">
        <v>12</v>
      </c>
      <c r="I116" s="27">
        <v>74.352892380204239</v>
      </c>
      <c r="J116" s="27" t="str">
        <f>VLOOKUP($A116,'Measure Inputs'!$A$2:$S$65,2,FALSE)</f>
        <v>Existing</v>
      </c>
      <c r="K116" s="27" t="str">
        <f>VLOOKUP($A116,'Measure Inputs'!$A$2:$S$65,3,FALSE)</f>
        <v>Energy Affordability</v>
      </c>
      <c r="L116" s="27" t="str">
        <f>VLOOKUP($A116,'Measure Inputs'!$A$2:$S$65,4,FALSE)</f>
        <v>Appliance-Freezer</v>
      </c>
      <c r="M116" s="27" t="str">
        <f>VLOOKUP($A116,'Measure Inputs'!$A$2:$S$65,5,FALSE)</f>
        <v>Residential</v>
      </c>
      <c r="N116" s="27" t="str">
        <f>VLOOKUP($A116,'Measure Inputs'!$A$2:$S$65,7,FALSE)</f>
        <v>Appliances</v>
      </c>
      <c r="O116" s="27" t="str">
        <f>VLOOKUP($A116,'Measure Inputs'!$A$2:$S$65,9,FALSE)</f>
        <v>ENERGY STAR Freezer</v>
      </c>
      <c r="P116" s="27" t="str">
        <f>VLOOKUP($A116,'Measure Inputs'!$A$2:$S$65,10,FALSE)</f>
        <v>Standard Freezer</v>
      </c>
      <c r="Q116" s="27" t="str">
        <f>VLOOKUP($A116,'Measure Inputs'!$A$2:$S$65,11,FALSE)</f>
        <v>per unit</v>
      </c>
      <c r="R116" s="27" t="str">
        <f>VLOOKUP($A116,'Measure Inputs'!$A$2:$S$65,12,FALSE)</f>
        <v>Time of Sale</v>
      </c>
      <c r="S116" s="27">
        <f>VLOOKUP($A116,'Measure Inputs'!$A$2:$S$65,13,FALSE)</f>
        <v>12</v>
      </c>
      <c r="T116" s="27">
        <f>VLOOKUP($A116,'Measure Inputs'!$A$2:$S$65,14,FALSE)</f>
        <v>6.8000000000000007</v>
      </c>
      <c r="U116" s="27">
        <f>VLOOKUP($A116,'Measure Inputs'!$A$2:$S$65,15,FALSE)</f>
        <v>0</v>
      </c>
      <c r="V116" s="27">
        <f>VLOOKUP($A116,'Measure Inputs'!$A$2:$S$65,16,FALSE)</f>
        <v>3.4000000000000004</v>
      </c>
      <c r="W116" s="27">
        <f>VLOOKUP($A116,'Measure Inputs'!$A$2:$S$65,17,FALSE)</f>
        <v>0</v>
      </c>
      <c r="X116" s="27" t="str">
        <f>VLOOKUP($A116,'Measure Inputs'!$A$2:$S$65,18,FALSE)</f>
        <v>No</v>
      </c>
      <c r="Y116" s="32">
        <f>VLOOKUP($A116,'Measure Inputs'!$A$2:$S$65,19,FALSE)</f>
        <v>1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0</v>
      </c>
      <c r="AH116" s="27">
        <v>0</v>
      </c>
    </row>
    <row r="117" spans="1:34" x14ac:dyDescent="0.3">
      <c r="A117" s="27">
        <v>40</v>
      </c>
      <c r="B117" s="27" t="s">
        <v>151</v>
      </c>
      <c r="C117" s="27" t="s">
        <v>25</v>
      </c>
      <c r="D117" s="27" t="s">
        <v>36</v>
      </c>
      <c r="E117" s="27" t="s">
        <v>209</v>
      </c>
      <c r="F117" s="27" t="s">
        <v>23</v>
      </c>
      <c r="G117" s="27" t="s">
        <v>150</v>
      </c>
      <c r="H117" s="27">
        <v>12</v>
      </c>
      <c r="I117" s="27">
        <v>78.831971735715129</v>
      </c>
      <c r="J117" s="27" t="str">
        <f>VLOOKUP($A117,'Measure Inputs'!$A$2:$S$65,2,FALSE)</f>
        <v>Existing</v>
      </c>
      <c r="K117" s="27" t="str">
        <f>VLOOKUP($A117,'Measure Inputs'!$A$2:$S$65,3,FALSE)</f>
        <v>Energy Affordability</v>
      </c>
      <c r="L117" s="27" t="str">
        <f>VLOOKUP($A117,'Measure Inputs'!$A$2:$S$65,4,FALSE)</f>
        <v>Appliance-Freezer</v>
      </c>
      <c r="M117" s="27" t="str">
        <f>VLOOKUP($A117,'Measure Inputs'!$A$2:$S$65,5,FALSE)</f>
        <v>Residential</v>
      </c>
      <c r="N117" s="27" t="str">
        <f>VLOOKUP($A117,'Measure Inputs'!$A$2:$S$65,7,FALSE)</f>
        <v>Appliances</v>
      </c>
      <c r="O117" s="27" t="str">
        <f>VLOOKUP($A117,'Measure Inputs'!$A$2:$S$65,9,FALSE)</f>
        <v>ENERGY STAR Freezer</v>
      </c>
      <c r="P117" s="27" t="str">
        <f>VLOOKUP($A117,'Measure Inputs'!$A$2:$S$65,10,FALSE)</f>
        <v>Standard Freezer</v>
      </c>
      <c r="Q117" s="27" t="str">
        <f>VLOOKUP($A117,'Measure Inputs'!$A$2:$S$65,11,FALSE)</f>
        <v>per unit</v>
      </c>
      <c r="R117" s="27" t="str">
        <f>VLOOKUP($A117,'Measure Inputs'!$A$2:$S$65,12,FALSE)</f>
        <v>Time of Sale</v>
      </c>
      <c r="S117" s="27">
        <f>VLOOKUP($A117,'Measure Inputs'!$A$2:$S$65,13,FALSE)</f>
        <v>12</v>
      </c>
      <c r="T117" s="27">
        <f>VLOOKUP($A117,'Measure Inputs'!$A$2:$S$65,14,FALSE)</f>
        <v>6.8000000000000007</v>
      </c>
      <c r="U117" s="27">
        <f>VLOOKUP($A117,'Measure Inputs'!$A$2:$S$65,15,FALSE)</f>
        <v>0</v>
      </c>
      <c r="V117" s="27">
        <f>VLOOKUP($A117,'Measure Inputs'!$A$2:$S$65,16,FALSE)</f>
        <v>3.4000000000000004</v>
      </c>
      <c r="W117" s="27">
        <f>VLOOKUP($A117,'Measure Inputs'!$A$2:$S$65,17,FALSE)</f>
        <v>0</v>
      </c>
      <c r="X117" s="27" t="str">
        <f>VLOOKUP($A117,'Measure Inputs'!$A$2:$S$65,18,FALSE)</f>
        <v>No</v>
      </c>
      <c r="Y117" s="32">
        <f>VLOOKUP($A117,'Measure Inputs'!$A$2:$S$65,19,FALSE)</f>
        <v>1</v>
      </c>
      <c r="Z117" s="27">
        <v>0</v>
      </c>
      <c r="AA117" s="27">
        <v>0</v>
      </c>
      <c r="AB117" s="27">
        <v>0</v>
      </c>
      <c r="AC117" s="27">
        <v>0</v>
      </c>
      <c r="AD117" s="27">
        <v>0</v>
      </c>
      <c r="AE117" s="27">
        <v>0</v>
      </c>
      <c r="AF117" s="27">
        <v>0</v>
      </c>
      <c r="AG117" s="27">
        <v>0</v>
      </c>
      <c r="AH117" s="27">
        <v>0</v>
      </c>
    </row>
    <row r="118" spans="1:34" x14ac:dyDescent="0.3">
      <c r="A118" s="27">
        <v>41</v>
      </c>
      <c r="B118" s="27" t="s">
        <v>153</v>
      </c>
      <c r="C118" s="27" t="s">
        <v>25</v>
      </c>
      <c r="D118" s="27" t="s">
        <v>26</v>
      </c>
      <c r="E118" s="27" t="s">
        <v>209</v>
      </c>
      <c r="F118" s="27" t="s">
        <v>23</v>
      </c>
      <c r="G118" s="27" t="s">
        <v>24</v>
      </c>
      <c r="H118" s="27">
        <v>12</v>
      </c>
      <c r="I118" s="27">
        <v>27.496811699077789</v>
      </c>
      <c r="J118" s="27" t="str">
        <f>VLOOKUP($A118,'Measure Inputs'!$A$2:$S$65,2,FALSE)</f>
        <v>Existing</v>
      </c>
      <c r="K118" s="27" t="str">
        <f>VLOOKUP($A118,'Measure Inputs'!$A$2:$S$65,3,FALSE)</f>
        <v>Energy Affordability</v>
      </c>
      <c r="L118" s="27" t="str">
        <f>VLOOKUP($A118,'Measure Inputs'!$A$2:$S$65,4,FALSE)</f>
        <v>Appliance</v>
      </c>
      <c r="M118" s="27" t="str">
        <f>VLOOKUP($A118,'Measure Inputs'!$A$2:$S$65,5,FALSE)</f>
        <v>Residential</v>
      </c>
      <c r="N118" s="27" t="str">
        <f>VLOOKUP($A118,'Measure Inputs'!$A$2:$S$65,7,FALSE)</f>
        <v>Appliances</v>
      </c>
      <c r="O118" s="27" t="str">
        <f>VLOOKUP($A118,'Measure Inputs'!$A$2:$S$65,9,FALSE)</f>
        <v>ENERGY STAR Refrigerator</v>
      </c>
      <c r="P118" s="27" t="str">
        <f>VLOOKUP($A118,'Measure Inputs'!$A$2:$S$65,10,FALSE)</f>
        <v>Standard Refrigerator</v>
      </c>
      <c r="Q118" s="27" t="str">
        <f>VLOOKUP($A118,'Measure Inputs'!$A$2:$S$65,11,FALSE)</f>
        <v>per unit</v>
      </c>
      <c r="R118" s="27" t="str">
        <f>VLOOKUP($A118,'Measure Inputs'!$A$2:$S$65,12,FALSE)</f>
        <v>Time of Sale</v>
      </c>
      <c r="S118" s="27">
        <f>VLOOKUP($A118,'Measure Inputs'!$A$2:$S$65,13,FALSE)</f>
        <v>12</v>
      </c>
      <c r="T118" s="27">
        <f>VLOOKUP($A118,'Measure Inputs'!$A$2:$S$65,14,FALSE)</f>
        <v>35.36</v>
      </c>
      <c r="U118" s="27">
        <f>VLOOKUP($A118,'Measure Inputs'!$A$2:$S$65,15,FALSE)</f>
        <v>0</v>
      </c>
      <c r="V118" s="27">
        <f>VLOOKUP($A118,'Measure Inputs'!$A$2:$S$65,16,FALSE)</f>
        <v>17.68</v>
      </c>
      <c r="W118" s="27">
        <f>VLOOKUP($A118,'Measure Inputs'!$A$2:$S$65,17,FALSE)</f>
        <v>0</v>
      </c>
      <c r="X118" s="27" t="str">
        <f>VLOOKUP($A118,'Measure Inputs'!$A$2:$S$65,18,FALSE)</f>
        <v>No</v>
      </c>
      <c r="Y118" s="32">
        <f>VLOOKUP($A118,'Measure Inputs'!$A$2:$S$65,19,FALSE)</f>
        <v>1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27">
        <v>0</v>
      </c>
    </row>
    <row r="119" spans="1:34" x14ac:dyDescent="0.3">
      <c r="A119" s="27">
        <v>41</v>
      </c>
      <c r="B119" s="27" t="s">
        <v>153</v>
      </c>
      <c r="C119" s="27" t="s">
        <v>25</v>
      </c>
      <c r="D119" s="27" t="s">
        <v>33</v>
      </c>
      <c r="E119" s="27" t="s">
        <v>209</v>
      </c>
      <c r="F119" s="27" t="s">
        <v>23</v>
      </c>
      <c r="G119" s="27" t="s">
        <v>24</v>
      </c>
      <c r="H119" s="27">
        <v>12</v>
      </c>
      <c r="I119" s="27">
        <v>49.242547800218262</v>
      </c>
      <c r="J119" s="27" t="str">
        <f>VLOOKUP($A119,'Measure Inputs'!$A$2:$S$65,2,FALSE)</f>
        <v>Existing</v>
      </c>
      <c r="K119" s="27" t="str">
        <f>VLOOKUP($A119,'Measure Inputs'!$A$2:$S$65,3,FALSE)</f>
        <v>Energy Affordability</v>
      </c>
      <c r="L119" s="27" t="str">
        <f>VLOOKUP($A119,'Measure Inputs'!$A$2:$S$65,4,FALSE)</f>
        <v>Appliance</v>
      </c>
      <c r="M119" s="27" t="str">
        <f>VLOOKUP($A119,'Measure Inputs'!$A$2:$S$65,5,FALSE)</f>
        <v>Residential</v>
      </c>
      <c r="N119" s="27" t="str">
        <f>VLOOKUP($A119,'Measure Inputs'!$A$2:$S$65,7,FALSE)</f>
        <v>Appliances</v>
      </c>
      <c r="O119" s="27" t="str">
        <f>VLOOKUP($A119,'Measure Inputs'!$A$2:$S$65,9,FALSE)</f>
        <v>ENERGY STAR Refrigerator</v>
      </c>
      <c r="P119" s="27" t="str">
        <f>VLOOKUP($A119,'Measure Inputs'!$A$2:$S$65,10,FALSE)</f>
        <v>Standard Refrigerator</v>
      </c>
      <c r="Q119" s="27" t="str">
        <f>VLOOKUP($A119,'Measure Inputs'!$A$2:$S$65,11,FALSE)</f>
        <v>per unit</v>
      </c>
      <c r="R119" s="27" t="str">
        <f>VLOOKUP($A119,'Measure Inputs'!$A$2:$S$65,12,FALSE)</f>
        <v>Time of Sale</v>
      </c>
      <c r="S119" s="27">
        <f>VLOOKUP($A119,'Measure Inputs'!$A$2:$S$65,13,FALSE)</f>
        <v>12</v>
      </c>
      <c r="T119" s="27">
        <f>VLOOKUP($A119,'Measure Inputs'!$A$2:$S$65,14,FALSE)</f>
        <v>35.36</v>
      </c>
      <c r="U119" s="27">
        <f>VLOOKUP($A119,'Measure Inputs'!$A$2:$S$65,15,FALSE)</f>
        <v>0</v>
      </c>
      <c r="V119" s="27">
        <f>VLOOKUP($A119,'Measure Inputs'!$A$2:$S$65,16,FALSE)</f>
        <v>17.68</v>
      </c>
      <c r="W119" s="27">
        <f>VLOOKUP($A119,'Measure Inputs'!$A$2:$S$65,17,FALSE)</f>
        <v>0</v>
      </c>
      <c r="X119" s="27" t="str">
        <f>VLOOKUP($A119,'Measure Inputs'!$A$2:$S$65,18,FALSE)</f>
        <v>No</v>
      </c>
      <c r="Y119" s="32">
        <f>VLOOKUP($A119,'Measure Inputs'!$A$2:$S$65,19,FALSE)</f>
        <v>1</v>
      </c>
      <c r="Z119" s="27">
        <v>0</v>
      </c>
      <c r="AA119" s="27">
        <v>0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H119" s="27">
        <v>0</v>
      </c>
    </row>
    <row r="120" spans="1:34" x14ac:dyDescent="0.3">
      <c r="A120" s="27">
        <v>41</v>
      </c>
      <c r="B120" s="27" t="s">
        <v>153</v>
      </c>
      <c r="C120" s="27" t="s">
        <v>25</v>
      </c>
      <c r="D120" s="27" t="s">
        <v>36</v>
      </c>
      <c r="E120" s="27" t="s">
        <v>209</v>
      </c>
      <c r="F120" s="27" t="s">
        <v>23</v>
      </c>
      <c r="G120" s="27" t="s">
        <v>24</v>
      </c>
      <c r="H120" s="27">
        <v>12</v>
      </c>
      <c r="I120" s="27">
        <v>81.434339060695734</v>
      </c>
      <c r="J120" s="27" t="str">
        <f>VLOOKUP($A120,'Measure Inputs'!$A$2:$S$65,2,FALSE)</f>
        <v>Existing</v>
      </c>
      <c r="K120" s="27" t="str">
        <f>VLOOKUP($A120,'Measure Inputs'!$A$2:$S$65,3,FALSE)</f>
        <v>Energy Affordability</v>
      </c>
      <c r="L120" s="27" t="str">
        <f>VLOOKUP($A120,'Measure Inputs'!$A$2:$S$65,4,FALSE)</f>
        <v>Appliance</v>
      </c>
      <c r="M120" s="27" t="str">
        <f>VLOOKUP($A120,'Measure Inputs'!$A$2:$S$65,5,FALSE)</f>
        <v>Residential</v>
      </c>
      <c r="N120" s="27" t="str">
        <f>VLOOKUP($A120,'Measure Inputs'!$A$2:$S$65,7,FALSE)</f>
        <v>Appliances</v>
      </c>
      <c r="O120" s="27" t="str">
        <f>VLOOKUP($A120,'Measure Inputs'!$A$2:$S$65,9,FALSE)</f>
        <v>ENERGY STAR Refrigerator</v>
      </c>
      <c r="P120" s="27" t="str">
        <f>VLOOKUP($A120,'Measure Inputs'!$A$2:$S$65,10,FALSE)</f>
        <v>Standard Refrigerator</v>
      </c>
      <c r="Q120" s="27" t="str">
        <f>VLOOKUP($A120,'Measure Inputs'!$A$2:$S$65,11,FALSE)</f>
        <v>per unit</v>
      </c>
      <c r="R120" s="27" t="str">
        <f>VLOOKUP($A120,'Measure Inputs'!$A$2:$S$65,12,FALSE)</f>
        <v>Time of Sale</v>
      </c>
      <c r="S120" s="27">
        <f>VLOOKUP($A120,'Measure Inputs'!$A$2:$S$65,13,FALSE)</f>
        <v>12</v>
      </c>
      <c r="T120" s="27">
        <f>VLOOKUP($A120,'Measure Inputs'!$A$2:$S$65,14,FALSE)</f>
        <v>35.36</v>
      </c>
      <c r="U120" s="27">
        <f>VLOOKUP($A120,'Measure Inputs'!$A$2:$S$65,15,FALSE)</f>
        <v>0</v>
      </c>
      <c r="V120" s="27">
        <f>VLOOKUP($A120,'Measure Inputs'!$A$2:$S$65,16,FALSE)</f>
        <v>17.68</v>
      </c>
      <c r="W120" s="27">
        <f>VLOOKUP($A120,'Measure Inputs'!$A$2:$S$65,17,FALSE)</f>
        <v>0</v>
      </c>
      <c r="X120" s="27" t="str">
        <f>VLOOKUP($A120,'Measure Inputs'!$A$2:$S$65,18,FALSE)</f>
        <v>No</v>
      </c>
      <c r="Y120" s="32">
        <f>VLOOKUP($A120,'Measure Inputs'!$A$2:$S$65,19,FALSE)</f>
        <v>1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0</v>
      </c>
      <c r="AG120" s="27">
        <v>0</v>
      </c>
      <c r="AH120" s="27">
        <v>0</v>
      </c>
    </row>
    <row r="121" spans="1:34" x14ac:dyDescent="0.3">
      <c r="A121" s="27">
        <v>42</v>
      </c>
      <c r="B121" s="27" t="s">
        <v>155</v>
      </c>
      <c r="C121" s="27" t="s">
        <v>25</v>
      </c>
      <c r="D121" s="27" t="s">
        <v>26</v>
      </c>
      <c r="E121" s="27" t="s">
        <v>209</v>
      </c>
      <c r="F121" s="27" t="s">
        <v>23</v>
      </c>
      <c r="G121" s="27" t="s">
        <v>102</v>
      </c>
      <c r="H121" s="27">
        <v>12</v>
      </c>
      <c r="I121" s="27">
        <v>79.467296047673798</v>
      </c>
      <c r="J121" s="27" t="str">
        <f>VLOOKUP($A121,'Measure Inputs'!$A$2:$S$65,2,FALSE)</f>
        <v>Existing</v>
      </c>
      <c r="K121" s="27" t="str">
        <f>VLOOKUP($A121,'Measure Inputs'!$A$2:$S$65,3,FALSE)</f>
        <v>Energy Affordability</v>
      </c>
      <c r="L121" s="27" t="str">
        <f>VLOOKUP($A121,'Measure Inputs'!$A$2:$S$65,4,FALSE)</f>
        <v>HVAC</v>
      </c>
      <c r="M121" s="27" t="str">
        <f>VLOOKUP($A121,'Measure Inputs'!$A$2:$S$65,5,FALSE)</f>
        <v>Residential</v>
      </c>
      <c r="N121" s="27" t="str">
        <f>VLOOKUP($A121,'Measure Inputs'!$A$2:$S$65,7,FALSE)</f>
        <v>Cooling</v>
      </c>
      <c r="O121" s="27" t="str">
        <f>VLOOKUP($A121,'Measure Inputs'!$A$2:$S$65,9,FALSE)</f>
        <v>ENERGY STAR Room Air Conditioner</v>
      </c>
      <c r="P121" s="27" t="str">
        <f>VLOOKUP($A121,'Measure Inputs'!$A$2:$S$65,10,FALSE)</f>
        <v>Non-ENERGY STAR Room Air Conditioner</v>
      </c>
      <c r="Q121" s="27" t="str">
        <f>VLOOKUP($A121,'Measure Inputs'!$A$2:$S$65,11,FALSE)</f>
        <v xml:space="preserve">per unit </v>
      </c>
      <c r="R121" s="27" t="str">
        <f>VLOOKUP($A121,'Measure Inputs'!$A$2:$S$65,12,FALSE)</f>
        <v>Time of Sale</v>
      </c>
      <c r="S121" s="27">
        <f>VLOOKUP($A121,'Measure Inputs'!$A$2:$S$65,13,FALSE)</f>
        <v>12</v>
      </c>
      <c r="T121" s="27">
        <f>VLOOKUP($A121,'Measure Inputs'!$A$2:$S$65,14,FALSE)</f>
        <v>54.400000000000006</v>
      </c>
      <c r="U121" s="27">
        <f>VLOOKUP($A121,'Measure Inputs'!$A$2:$S$65,15,FALSE)</f>
        <v>0</v>
      </c>
      <c r="V121" s="27">
        <f>VLOOKUP($A121,'Measure Inputs'!$A$2:$S$65,16,FALSE)</f>
        <v>27.200000000000003</v>
      </c>
      <c r="W121" s="27">
        <f>VLOOKUP($A121,'Measure Inputs'!$A$2:$S$65,17,FALSE)</f>
        <v>0</v>
      </c>
      <c r="X121" s="27" t="str">
        <f>VLOOKUP($A121,'Measure Inputs'!$A$2:$S$65,18,FALSE)</f>
        <v>No</v>
      </c>
      <c r="Y121" s="32">
        <f>VLOOKUP($A121,'Measure Inputs'!$A$2:$S$65,19,FALSE)</f>
        <v>0.5</v>
      </c>
      <c r="Z121" s="27">
        <v>0</v>
      </c>
      <c r="AA121" s="27">
        <v>0</v>
      </c>
      <c r="AB121" s="27">
        <v>0</v>
      </c>
      <c r="AC121" s="27">
        <v>0</v>
      </c>
      <c r="AD121" s="27">
        <v>0</v>
      </c>
      <c r="AE121" s="27">
        <v>0</v>
      </c>
      <c r="AF121" s="27">
        <v>0</v>
      </c>
      <c r="AG121" s="27">
        <v>0</v>
      </c>
      <c r="AH121" s="27">
        <v>0</v>
      </c>
    </row>
    <row r="122" spans="1:34" x14ac:dyDescent="0.3">
      <c r="A122" s="27">
        <v>42</v>
      </c>
      <c r="B122" s="27" t="s">
        <v>155</v>
      </c>
      <c r="C122" s="27" t="s">
        <v>25</v>
      </c>
      <c r="D122" s="27" t="s">
        <v>33</v>
      </c>
      <c r="E122" s="27" t="s">
        <v>209</v>
      </c>
      <c r="F122" s="27" t="s">
        <v>23</v>
      </c>
      <c r="G122" s="27" t="s">
        <v>102</v>
      </c>
      <c r="H122" s="27">
        <v>12</v>
      </c>
      <c r="I122" s="27">
        <v>105.5682546894667</v>
      </c>
      <c r="J122" s="27" t="str">
        <f>VLOOKUP($A122,'Measure Inputs'!$A$2:$S$65,2,FALSE)</f>
        <v>Existing</v>
      </c>
      <c r="K122" s="27" t="str">
        <f>VLOOKUP($A122,'Measure Inputs'!$A$2:$S$65,3,FALSE)</f>
        <v>Energy Affordability</v>
      </c>
      <c r="L122" s="27" t="str">
        <f>VLOOKUP($A122,'Measure Inputs'!$A$2:$S$65,4,FALSE)</f>
        <v>HVAC</v>
      </c>
      <c r="M122" s="27" t="str">
        <f>VLOOKUP($A122,'Measure Inputs'!$A$2:$S$65,5,FALSE)</f>
        <v>Residential</v>
      </c>
      <c r="N122" s="27" t="str">
        <f>VLOOKUP($A122,'Measure Inputs'!$A$2:$S$65,7,FALSE)</f>
        <v>Cooling</v>
      </c>
      <c r="O122" s="27" t="str">
        <f>VLOOKUP($A122,'Measure Inputs'!$A$2:$S$65,9,FALSE)</f>
        <v>ENERGY STAR Room Air Conditioner</v>
      </c>
      <c r="P122" s="27" t="str">
        <f>VLOOKUP($A122,'Measure Inputs'!$A$2:$S$65,10,FALSE)</f>
        <v>Non-ENERGY STAR Room Air Conditioner</v>
      </c>
      <c r="Q122" s="27" t="str">
        <f>VLOOKUP($A122,'Measure Inputs'!$A$2:$S$65,11,FALSE)</f>
        <v xml:space="preserve">per unit </v>
      </c>
      <c r="R122" s="27" t="str">
        <f>VLOOKUP($A122,'Measure Inputs'!$A$2:$S$65,12,FALSE)</f>
        <v>Time of Sale</v>
      </c>
      <c r="S122" s="27">
        <f>VLOOKUP($A122,'Measure Inputs'!$A$2:$S$65,13,FALSE)</f>
        <v>12</v>
      </c>
      <c r="T122" s="27">
        <f>VLOOKUP($A122,'Measure Inputs'!$A$2:$S$65,14,FALSE)</f>
        <v>54.400000000000006</v>
      </c>
      <c r="U122" s="27">
        <f>VLOOKUP($A122,'Measure Inputs'!$A$2:$S$65,15,FALSE)</f>
        <v>0</v>
      </c>
      <c r="V122" s="27">
        <f>VLOOKUP($A122,'Measure Inputs'!$A$2:$S$65,16,FALSE)</f>
        <v>27.200000000000003</v>
      </c>
      <c r="W122" s="27">
        <f>VLOOKUP($A122,'Measure Inputs'!$A$2:$S$65,17,FALSE)</f>
        <v>0</v>
      </c>
      <c r="X122" s="27" t="str">
        <f>VLOOKUP($A122,'Measure Inputs'!$A$2:$S$65,18,FALSE)</f>
        <v>No</v>
      </c>
      <c r="Y122" s="32">
        <f>VLOOKUP($A122,'Measure Inputs'!$A$2:$S$65,19,FALSE)</f>
        <v>0.5</v>
      </c>
      <c r="Z122" s="27">
        <v>0</v>
      </c>
      <c r="AA122" s="27">
        <v>0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>
        <v>0</v>
      </c>
    </row>
    <row r="123" spans="1:34" x14ac:dyDescent="0.3">
      <c r="A123" s="27">
        <v>42</v>
      </c>
      <c r="B123" s="27" t="s">
        <v>155</v>
      </c>
      <c r="C123" s="27" t="s">
        <v>25</v>
      </c>
      <c r="D123" s="27" t="s">
        <v>36</v>
      </c>
      <c r="E123" s="27" t="s">
        <v>209</v>
      </c>
      <c r="F123" s="27" t="s">
        <v>23</v>
      </c>
      <c r="G123" s="27" t="s">
        <v>102</v>
      </c>
      <c r="H123" s="27">
        <v>12</v>
      </c>
      <c r="I123" s="27">
        <v>163.38156893906179</v>
      </c>
      <c r="J123" s="27" t="str">
        <f>VLOOKUP($A123,'Measure Inputs'!$A$2:$S$65,2,FALSE)</f>
        <v>Existing</v>
      </c>
      <c r="K123" s="27" t="str">
        <f>VLOOKUP($A123,'Measure Inputs'!$A$2:$S$65,3,FALSE)</f>
        <v>Energy Affordability</v>
      </c>
      <c r="L123" s="27" t="str">
        <f>VLOOKUP($A123,'Measure Inputs'!$A$2:$S$65,4,FALSE)</f>
        <v>HVAC</v>
      </c>
      <c r="M123" s="27" t="str">
        <f>VLOOKUP($A123,'Measure Inputs'!$A$2:$S$65,5,FALSE)</f>
        <v>Residential</v>
      </c>
      <c r="N123" s="27" t="str">
        <f>VLOOKUP($A123,'Measure Inputs'!$A$2:$S$65,7,FALSE)</f>
        <v>Cooling</v>
      </c>
      <c r="O123" s="27" t="str">
        <f>VLOOKUP($A123,'Measure Inputs'!$A$2:$S$65,9,FALSE)</f>
        <v>ENERGY STAR Room Air Conditioner</v>
      </c>
      <c r="P123" s="27" t="str">
        <f>VLOOKUP($A123,'Measure Inputs'!$A$2:$S$65,10,FALSE)</f>
        <v>Non-ENERGY STAR Room Air Conditioner</v>
      </c>
      <c r="Q123" s="27" t="str">
        <f>VLOOKUP($A123,'Measure Inputs'!$A$2:$S$65,11,FALSE)</f>
        <v xml:space="preserve">per unit </v>
      </c>
      <c r="R123" s="27" t="str">
        <f>VLOOKUP($A123,'Measure Inputs'!$A$2:$S$65,12,FALSE)</f>
        <v>Time of Sale</v>
      </c>
      <c r="S123" s="27">
        <f>VLOOKUP($A123,'Measure Inputs'!$A$2:$S$65,13,FALSE)</f>
        <v>12</v>
      </c>
      <c r="T123" s="27">
        <f>VLOOKUP($A123,'Measure Inputs'!$A$2:$S$65,14,FALSE)</f>
        <v>54.400000000000006</v>
      </c>
      <c r="U123" s="27">
        <f>VLOOKUP($A123,'Measure Inputs'!$A$2:$S$65,15,FALSE)</f>
        <v>0</v>
      </c>
      <c r="V123" s="27">
        <f>VLOOKUP($A123,'Measure Inputs'!$A$2:$S$65,16,FALSE)</f>
        <v>27.200000000000003</v>
      </c>
      <c r="W123" s="27">
        <f>VLOOKUP($A123,'Measure Inputs'!$A$2:$S$65,17,FALSE)</f>
        <v>0</v>
      </c>
      <c r="X123" s="27" t="str">
        <f>VLOOKUP($A123,'Measure Inputs'!$A$2:$S$65,18,FALSE)</f>
        <v>No</v>
      </c>
      <c r="Y123" s="32">
        <f>VLOOKUP($A123,'Measure Inputs'!$A$2:$S$65,19,FALSE)</f>
        <v>0.5</v>
      </c>
      <c r="Z123" s="27">
        <v>0</v>
      </c>
      <c r="AA123" s="2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</row>
    <row r="124" spans="1:34" x14ac:dyDescent="0.3">
      <c r="A124" s="27">
        <v>43</v>
      </c>
      <c r="B124" s="27" t="s">
        <v>158</v>
      </c>
      <c r="C124" s="27" t="s">
        <v>25</v>
      </c>
      <c r="D124" s="27" t="s">
        <v>26</v>
      </c>
      <c r="E124" s="27" t="s">
        <v>209</v>
      </c>
      <c r="F124" s="27" t="s">
        <v>23</v>
      </c>
      <c r="G124" s="27" t="s">
        <v>53</v>
      </c>
      <c r="H124" s="27">
        <v>2</v>
      </c>
      <c r="I124" s="27">
        <v>120.72</v>
      </c>
      <c r="J124" s="27" t="str">
        <f>VLOOKUP($A124,'Measure Inputs'!$A$2:$S$65,2,FALSE)</f>
        <v>Existing</v>
      </c>
      <c r="K124" s="27" t="str">
        <f>VLOOKUP($A124,'Measure Inputs'!$A$2:$S$65,3,FALSE)</f>
        <v>Energy Affordability</v>
      </c>
      <c r="L124" s="27" t="str">
        <f>VLOOKUP($A124,'Measure Inputs'!$A$2:$S$65,4,FALSE)</f>
        <v>DHW</v>
      </c>
      <c r="M124" s="27" t="str">
        <f>VLOOKUP($A124,'Measure Inputs'!$A$2:$S$65,5,FALSE)</f>
        <v>Residential</v>
      </c>
      <c r="N124" s="27" t="str">
        <f>VLOOKUP($A124,'Measure Inputs'!$A$2:$S$65,7,FALSE)</f>
        <v>Water Heating</v>
      </c>
      <c r="O124" s="27" t="str">
        <f>VLOOKUP($A124,'Measure Inputs'!$A$2:$S$65,9,FALSE)</f>
        <v>Water Heater Temperature Setback (from 125 to 120 degrees)</v>
      </c>
      <c r="P124" s="27" t="str">
        <f>VLOOKUP($A124,'Measure Inputs'!$A$2:$S$65,10,FALSE)</f>
        <v>No temperature setback</v>
      </c>
      <c r="Q124" s="27" t="str">
        <f>VLOOKUP($A124,'Measure Inputs'!$A$2:$S$65,11,FALSE)</f>
        <v>per home</v>
      </c>
      <c r="R124" s="27" t="str">
        <f>VLOOKUP($A124,'Measure Inputs'!$A$2:$S$65,12,FALSE)</f>
        <v>Retrofit</v>
      </c>
      <c r="S124" s="27">
        <f>VLOOKUP($A124,'Measure Inputs'!$A$2:$S$65,13,FALSE)</f>
        <v>2</v>
      </c>
      <c r="T124" s="27">
        <f>VLOOKUP($A124,'Measure Inputs'!$A$2:$S$65,14,FALSE)</f>
        <v>6.8000000000000007</v>
      </c>
      <c r="U124" s="27">
        <f>VLOOKUP($A124,'Measure Inputs'!$A$2:$S$65,15,FALSE)</f>
        <v>0</v>
      </c>
      <c r="V124" s="27">
        <f>VLOOKUP($A124,'Measure Inputs'!$A$2:$S$65,16,FALSE)</f>
        <v>3.4000000000000004</v>
      </c>
      <c r="W124" s="27">
        <f>VLOOKUP($A124,'Measure Inputs'!$A$2:$S$65,17,FALSE)</f>
        <v>0</v>
      </c>
      <c r="X124" s="27" t="str">
        <f>VLOOKUP($A124,'Measure Inputs'!$A$2:$S$65,18,FALSE)</f>
        <v>No</v>
      </c>
      <c r="Y124" s="32">
        <f>VLOOKUP($A124,'Measure Inputs'!$A$2:$S$65,19,FALSE)</f>
        <v>1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0</v>
      </c>
      <c r="AF124" s="27">
        <v>0</v>
      </c>
      <c r="AG124" s="27">
        <v>0</v>
      </c>
      <c r="AH124" s="27">
        <v>0</v>
      </c>
    </row>
    <row r="125" spans="1:34" x14ac:dyDescent="0.3">
      <c r="A125" s="27">
        <v>43</v>
      </c>
      <c r="B125" s="27" t="s">
        <v>158</v>
      </c>
      <c r="C125" s="27" t="s">
        <v>25</v>
      </c>
      <c r="D125" s="27" t="s">
        <v>33</v>
      </c>
      <c r="E125" s="27" t="s">
        <v>209</v>
      </c>
      <c r="F125" s="27" t="s">
        <v>23</v>
      </c>
      <c r="G125" s="27" t="s">
        <v>53</v>
      </c>
      <c r="H125" s="27">
        <v>2</v>
      </c>
      <c r="I125" s="27">
        <v>120.72</v>
      </c>
      <c r="J125" s="27" t="str">
        <f>VLOOKUP($A125,'Measure Inputs'!$A$2:$S$65,2,FALSE)</f>
        <v>Existing</v>
      </c>
      <c r="K125" s="27" t="str">
        <f>VLOOKUP($A125,'Measure Inputs'!$A$2:$S$65,3,FALSE)</f>
        <v>Energy Affordability</v>
      </c>
      <c r="L125" s="27" t="str">
        <f>VLOOKUP($A125,'Measure Inputs'!$A$2:$S$65,4,FALSE)</f>
        <v>DHW</v>
      </c>
      <c r="M125" s="27" t="str">
        <f>VLOOKUP($A125,'Measure Inputs'!$A$2:$S$65,5,FALSE)</f>
        <v>Residential</v>
      </c>
      <c r="N125" s="27" t="str">
        <f>VLOOKUP($A125,'Measure Inputs'!$A$2:$S$65,7,FALSE)</f>
        <v>Water Heating</v>
      </c>
      <c r="O125" s="27" t="str">
        <f>VLOOKUP($A125,'Measure Inputs'!$A$2:$S$65,9,FALSE)</f>
        <v>Water Heater Temperature Setback (from 125 to 120 degrees)</v>
      </c>
      <c r="P125" s="27" t="str">
        <f>VLOOKUP($A125,'Measure Inputs'!$A$2:$S$65,10,FALSE)</f>
        <v>No temperature setback</v>
      </c>
      <c r="Q125" s="27" t="str">
        <f>VLOOKUP($A125,'Measure Inputs'!$A$2:$S$65,11,FALSE)</f>
        <v>per home</v>
      </c>
      <c r="R125" s="27" t="str">
        <f>VLOOKUP($A125,'Measure Inputs'!$A$2:$S$65,12,FALSE)</f>
        <v>Retrofit</v>
      </c>
      <c r="S125" s="27">
        <f>VLOOKUP($A125,'Measure Inputs'!$A$2:$S$65,13,FALSE)</f>
        <v>2</v>
      </c>
      <c r="T125" s="27">
        <f>VLOOKUP($A125,'Measure Inputs'!$A$2:$S$65,14,FALSE)</f>
        <v>6.8000000000000007</v>
      </c>
      <c r="U125" s="27">
        <f>VLOOKUP($A125,'Measure Inputs'!$A$2:$S$65,15,FALSE)</f>
        <v>0</v>
      </c>
      <c r="V125" s="27">
        <f>VLOOKUP($A125,'Measure Inputs'!$A$2:$S$65,16,FALSE)</f>
        <v>3.4000000000000004</v>
      </c>
      <c r="W125" s="27">
        <f>VLOOKUP($A125,'Measure Inputs'!$A$2:$S$65,17,FALSE)</f>
        <v>0</v>
      </c>
      <c r="X125" s="27" t="str">
        <f>VLOOKUP($A125,'Measure Inputs'!$A$2:$S$65,18,FALSE)</f>
        <v>No</v>
      </c>
      <c r="Y125" s="32">
        <f>VLOOKUP($A125,'Measure Inputs'!$A$2:$S$65,19,FALSE)</f>
        <v>1</v>
      </c>
      <c r="Z125" s="27">
        <v>0</v>
      </c>
      <c r="AA125" s="27">
        <v>0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</row>
    <row r="126" spans="1:34" x14ac:dyDescent="0.3">
      <c r="A126" s="27">
        <v>43</v>
      </c>
      <c r="B126" s="27" t="s">
        <v>158</v>
      </c>
      <c r="C126" s="27" t="s">
        <v>25</v>
      </c>
      <c r="D126" s="27" t="s">
        <v>36</v>
      </c>
      <c r="E126" s="27" t="s">
        <v>209</v>
      </c>
      <c r="F126" s="27" t="s">
        <v>23</v>
      </c>
      <c r="G126" s="27" t="s">
        <v>53</v>
      </c>
      <c r="H126" s="27">
        <v>2</v>
      </c>
      <c r="I126" s="27">
        <v>120.72</v>
      </c>
      <c r="J126" s="27" t="str">
        <f>VLOOKUP($A126,'Measure Inputs'!$A$2:$S$65,2,FALSE)</f>
        <v>Existing</v>
      </c>
      <c r="K126" s="27" t="str">
        <f>VLOOKUP($A126,'Measure Inputs'!$A$2:$S$65,3,FALSE)</f>
        <v>Energy Affordability</v>
      </c>
      <c r="L126" s="27" t="str">
        <f>VLOOKUP($A126,'Measure Inputs'!$A$2:$S$65,4,FALSE)</f>
        <v>DHW</v>
      </c>
      <c r="M126" s="27" t="str">
        <f>VLOOKUP($A126,'Measure Inputs'!$A$2:$S$65,5,FALSE)</f>
        <v>Residential</v>
      </c>
      <c r="N126" s="27" t="str">
        <f>VLOOKUP($A126,'Measure Inputs'!$A$2:$S$65,7,FALSE)</f>
        <v>Water Heating</v>
      </c>
      <c r="O126" s="27" t="str">
        <f>VLOOKUP($A126,'Measure Inputs'!$A$2:$S$65,9,FALSE)</f>
        <v>Water Heater Temperature Setback (from 125 to 120 degrees)</v>
      </c>
      <c r="P126" s="27" t="str">
        <f>VLOOKUP($A126,'Measure Inputs'!$A$2:$S$65,10,FALSE)</f>
        <v>No temperature setback</v>
      </c>
      <c r="Q126" s="27" t="str">
        <f>VLOOKUP($A126,'Measure Inputs'!$A$2:$S$65,11,FALSE)</f>
        <v>per home</v>
      </c>
      <c r="R126" s="27" t="str">
        <f>VLOOKUP($A126,'Measure Inputs'!$A$2:$S$65,12,FALSE)</f>
        <v>Retrofit</v>
      </c>
      <c r="S126" s="27">
        <f>VLOOKUP($A126,'Measure Inputs'!$A$2:$S$65,13,FALSE)</f>
        <v>2</v>
      </c>
      <c r="T126" s="27">
        <f>VLOOKUP($A126,'Measure Inputs'!$A$2:$S$65,14,FALSE)</f>
        <v>6.8000000000000007</v>
      </c>
      <c r="U126" s="27">
        <f>VLOOKUP($A126,'Measure Inputs'!$A$2:$S$65,15,FALSE)</f>
        <v>0</v>
      </c>
      <c r="V126" s="27">
        <f>VLOOKUP($A126,'Measure Inputs'!$A$2:$S$65,16,FALSE)</f>
        <v>3.4000000000000004</v>
      </c>
      <c r="W126" s="27">
        <f>VLOOKUP($A126,'Measure Inputs'!$A$2:$S$65,17,FALSE)</f>
        <v>0</v>
      </c>
      <c r="X126" s="27" t="str">
        <f>VLOOKUP($A126,'Measure Inputs'!$A$2:$S$65,18,FALSE)</f>
        <v>No</v>
      </c>
      <c r="Y126" s="32">
        <f>VLOOKUP($A126,'Measure Inputs'!$A$2:$S$65,19,FALSE)</f>
        <v>1</v>
      </c>
      <c r="Z126" s="27">
        <v>0</v>
      </c>
      <c r="AA126" s="27">
        <v>0</v>
      </c>
      <c r="AB126" s="27">
        <v>0</v>
      </c>
      <c r="AC126" s="27">
        <v>0</v>
      </c>
      <c r="AD126" s="27">
        <v>0</v>
      </c>
      <c r="AE126" s="27">
        <v>0</v>
      </c>
      <c r="AF126" s="27">
        <v>0</v>
      </c>
      <c r="AG126" s="27">
        <v>0</v>
      </c>
      <c r="AH126" s="27">
        <v>0</v>
      </c>
    </row>
    <row r="127" spans="1:34" x14ac:dyDescent="0.3">
      <c r="A127" s="27">
        <v>44</v>
      </c>
      <c r="B127" s="27" t="s">
        <v>161</v>
      </c>
      <c r="C127" s="27" t="s">
        <v>25</v>
      </c>
      <c r="D127" s="27" t="s">
        <v>26</v>
      </c>
      <c r="E127" s="27" t="s">
        <v>209</v>
      </c>
      <c r="F127" s="27" t="s">
        <v>61</v>
      </c>
      <c r="G127" s="27" t="s">
        <v>62</v>
      </c>
      <c r="H127" s="27">
        <v>20</v>
      </c>
      <c r="I127" s="27">
        <v>4948.5173478989782</v>
      </c>
      <c r="J127" s="27" t="str">
        <f>VLOOKUP($A127,'Measure Inputs'!$A$2:$S$65,2,FALSE)</f>
        <v>Existing</v>
      </c>
      <c r="K127" s="27" t="str">
        <f>VLOOKUP($A127,'Measure Inputs'!$A$2:$S$65,3,FALSE)</f>
        <v>Home Renovation</v>
      </c>
      <c r="L127" s="27" t="str">
        <f>VLOOKUP($A127,'Measure Inputs'!$A$2:$S$65,4,FALSE)</f>
        <v>DHW-HR</v>
      </c>
      <c r="M127" s="27" t="str">
        <f>VLOOKUP($A127,'Measure Inputs'!$A$2:$S$65,5,FALSE)</f>
        <v>Residential</v>
      </c>
      <c r="N127" s="27" t="str">
        <f>VLOOKUP($A127,'Measure Inputs'!$A$2:$S$65,7,FALSE)</f>
        <v>Water Heating</v>
      </c>
      <c r="O127" s="27" t="str">
        <f>VLOOKUP($A127,'Measure Inputs'!$A$2:$S$65,9,FALSE)</f>
        <v>Condensing or Non-condensing Tankless Water Heater (EF 0.99)</v>
      </c>
      <c r="P127" s="27" t="str">
        <f>VLOOKUP($A127,'Measure Inputs'!$A$2:$S$65,10,FALSE)</f>
        <v>Standard Electric Storage Water Heater</v>
      </c>
      <c r="Q127" s="27" t="str">
        <f>VLOOKUP($A127,'Measure Inputs'!$A$2:$S$65,11,FALSE)</f>
        <v>per unit</v>
      </c>
      <c r="R127" s="27" t="str">
        <f>VLOOKUP($A127,'Measure Inputs'!$A$2:$S$65,12,FALSE)</f>
        <v>Time of Sale</v>
      </c>
      <c r="S127" s="27">
        <f>VLOOKUP($A127,'Measure Inputs'!$A$2:$S$65,13,FALSE)</f>
        <v>20</v>
      </c>
      <c r="T127" s="27">
        <f>VLOOKUP($A127,'Measure Inputs'!$A$2:$S$65,14,FALSE)</f>
        <v>398.48</v>
      </c>
      <c r="U127" s="27">
        <f>VLOOKUP($A127,'Measure Inputs'!$A$2:$S$65,15,FALSE)</f>
        <v>0</v>
      </c>
      <c r="V127" s="27">
        <f>VLOOKUP($A127,'Measure Inputs'!$A$2:$S$65,16,FALSE)</f>
        <v>250</v>
      </c>
      <c r="W127" s="27">
        <f>VLOOKUP($A127,'Measure Inputs'!$A$2:$S$65,17,FALSE)</f>
        <v>0</v>
      </c>
      <c r="X127" s="27" t="str">
        <f>VLOOKUP($A127,'Measure Inputs'!$A$2:$S$65,18,FALSE)</f>
        <v>No</v>
      </c>
      <c r="Y127" s="32">
        <f>VLOOKUP($A127,'Measure Inputs'!$A$2:$S$65,19,FALSE)</f>
        <v>0.62</v>
      </c>
      <c r="Z127" s="27">
        <v>0</v>
      </c>
      <c r="AA127" s="27">
        <v>0</v>
      </c>
      <c r="AB127" s="27">
        <v>0</v>
      </c>
      <c r="AC127" s="27">
        <v>0</v>
      </c>
      <c r="AD127" s="27">
        <v>0</v>
      </c>
      <c r="AE127" s="27">
        <v>0</v>
      </c>
      <c r="AF127" s="27">
        <v>0</v>
      </c>
      <c r="AG127" s="27">
        <v>0</v>
      </c>
      <c r="AH127" s="27">
        <v>0</v>
      </c>
    </row>
    <row r="128" spans="1:34" x14ac:dyDescent="0.3">
      <c r="A128" s="27">
        <v>44</v>
      </c>
      <c r="B128" s="27" t="s">
        <v>161</v>
      </c>
      <c r="C128" s="27" t="s">
        <v>25</v>
      </c>
      <c r="D128" s="27" t="s">
        <v>33</v>
      </c>
      <c r="E128" s="27" t="s">
        <v>209</v>
      </c>
      <c r="F128" s="27" t="s">
        <v>61</v>
      </c>
      <c r="G128" s="27" t="s">
        <v>62</v>
      </c>
      <c r="H128" s="27">
        <v>20</v>
      </c>
      <c r="I128" s="27">
        <v>304.95999999999998</v>
      </c>
      <c r="J128" s="27" t="str">
        <f>VLOOKUP($A128,'Measure Inputs'!$A$2:$S$65,2,FALSE)</f>
        <v>Existing</v>
      </c>
      <c r="K128" s="27" t="str">
        <f>VLOOKUP($A128,'Measure Inputs'!$A$2:$S$65,3,FALSE)</f>
        <v>Home Renovation</v>
      </c>
      <c r="L128" s="27" t="str">
        <f>VLOOKUP($A128,'Measure Inputs'!$A$2:$S$65,4,FALSE)</f>
        <v>DHW-HR</v>
      </c>
      <c r="M128" s="27" t="str">
        <f>VLOOKUP($A128,'Measure Inputs'!$A$2:$S$65,5,FALSE)</f>
        <v>Residential</v>
      </c>
      <c r="N128" s="27" t="str">
        <f>VLOOKUP($A128,'Measure Inputs'!$A$2:$S$65,7,FALSE)</f>
        <v>Water Heating</v>
      </c>
      <c r="O128" s="27" t="str">
        <f>VLOOKUP($A128,'Measure Inputs'!$A$2:$S$65,9,FALSE)</f>
        <v>Condensing or Non-condensing Tankless Water Heater (EF 0.99)</v>
      </c>
      <c r="P128" s="27" t="str">
        <f>VLOOKUP($A128,'Measure Inputs'!$A$2:$S$65,10,FALSE)</f>
        <v>Standard Electric Storage Water Heater</v>
      </c>
      <c r="Q128" s="27" t="str">
        <f>VLOOKUP($A128,'Measure Inputs'!$A$2:$S$65,11,FALSE)</f>
        <v>per unit</v>
      </c>
      <c r="R128" s="27" t="str">
        <f>VLOOKUP($A128,'Measure Inputs'!$A$2:$S$65,12,FALSE)</f>
        <v>Time of Sale</v>
      </c>
      <c r="S128" s="27">
        <f>VLOOKUP($A128,'Measure Inputs'!$A$2:$S$65,13,FALSE)</f>
        <v>20</v>
      </c>
      <c r="T128" s="27">
        <f>VLOOKUP($A128,'Measure Inputs'!$A$2:$S$65,14,FALSE)</f>
        <v>398.48</v>
      </c>
      <c r="U128" s="27">
        <f>VLOOKUP($A128,'Measure Inputs'!$A$2:$S$65,15,FALSE)</f>
        <v>0</v>
      </c>
      <c r="V128" s="27">
        <f>VLOOKUP($A128,'Measure Inputs'!$A$2:$S$65,16,FALSE)</f>
        <v>250</v>
      </c>
      <c r="W128" s="27">
        <f>VLOOKUP($A128,'Measure Inputs'!$A$2:$S$65,17,FALSE)</f>
        <v>0</v>
      </c>
      <c r="X128" s="27" t="str">
        <f>VLOOKUP($A128,'Measure Inputs'!$A$2:$S$65,18,FALSE)</f>
        <v>No</v>
      </c>
      <c r="Y128" s="32">
        <f>VLOOKUP($A128,'Measure Inputs'!$A$2:$S$65,19,FALSE)</f>
        <v>0.62</v>
      </c>
      <c r="Z128" s="27">
        <v>0</v>
      </c>
      <c r="AA128" s="27">
        <v>0</v>
      </c>
      <c r="AB128" s="27">
        <v>0</v>
      </c>
      <c r="AC128" s="27">
        <v>0</v>
      </c>
      <c r="AD128" s="27">
        <v>0</v>
      </c>
      <c r="AE128" s="27">
        <v>0</v>
      </c>
      <c r="AF128" s="27">
        <v>0</v>
      </c>
      <c r="AG128" s="27">
        <v>0</v>
      </c>
      <c r="AH128" s="27">
        <v>0</v>
      </c>
    </row>
    <row r="129" spans="1:34" x14ac:dyDescent="0.3">
      <c r="A129" s="27">
        <v>44</v>
      </c>
      <c r="B129" s="27" t="s">
        <v>161</v>
      </c>
      <c r="C129" s="27" t="s">
        <v>25</v>
      </c>
      <c r="D129" s="27" t="s">
        <v>36</v>
      </c>
      <c r="E129" s="27" t="s">
        <v>209</v>
      </c>
      <c r="F129" s="27" t="s">
        <v>61</v>
      </c>
      <c r="G129" s="27" t="s">
        <v>62</v>
      </c>
      <c r="H129" s="27">
        <v>20</v>
      </c>
      <c r="I129" s="27">
        <v>289.46922874835798</v>
      </c>
      <c r="J129" s="27" t="str">
        <f>VLOOKUP($A129,'Measure Inputs'!$A$2:$S$65,2,FALSE)</f>
        <v>Existing</v>
      </c>
      <c r="K129" s="27" t="str">
        <f>VLOOKUP($A129,'Measure Inputs'!$A$2:$S$65,3,FALSE)</f>
        <v>Home Renovation</v>
      </c>
      <c r="L129" s="27" t="str">
        <f>VLOOKUP($A129,'Measure Inputs'!$A$2:$S$65,4,FALSE)</f>
        <v>DHW-HR</v>
      </c>
      <c r="M129" s="27" t="str">
        <f>VLOOKUP($A129,'Measure Inputs'!$A$2:$S$65,5,FALSE)</f>
        <v>Residential</v>
      </c>
      <c r="N129" s="27" t="str">
        <f>VLOOKUP($A129,'Measure Inputs'!$A$2:$S$65,7,FALSE)</f>
        <v>Water Heating</v>
      </c>
      <c r="O129" s="27" t="str">
        <f>VLOOKUP($A129,'Measure Inputs'!$A$2:$S$65,9,FALSE)</f>
        <v>Condensing or Non-condensing Tankless Water Heater (EF 0.99)</v>
      </c>
      <c r="P129" s="27" t="str">
        <f>VLOOKUP($A129,'Measure Inputs'!$A$2:$S$65,10,FALSE)</f>
        <v>Standard Electric Storage Water Heater</v>
      </c>
      <c r="Q129" s="27" t="str">
        <f>VLOOKUP($A129,'Measure Inputs'!$A$2:$S$65,11,FALSE)</f>
        <v>per unit</v>
      </c>
      <c r="R129" s="27" t="str">
        <f>VLOOKUP($A129,'Measure Inputs'!$A$2:$S$65,12,FALSE)</f>
        <v>Time of Sale</v>
      </c>
      <c r="S129" s="27">
        <f>VLOOKUP($A129,'Measure Inputs'!$A$2:$S$65,13,FALSE)</f>
        <v>20</v>
      </c>
      <c r="T129" s="27">
        <f>VLOOKUP($A129,'Measure Inputs'!$A$2:$S$65,14,FALSE)</f>
        <v>398.48</v>
      </c>
      <c r="U129" s="27">
        <f>VLOOKUP($A129,'Measure Inputs'!$A$2:$S$65,15,FALSE)</f>
        <v>0</v>
      </c>
      <c r="V129" s="27">
        <f>VLOOKUP($A129,'Measure Inputs'!$A$2:$S$65,16,FALSE)</f>
        <v>250</v>
      </c>
      <c r="W129" s="27">
        <f>VLOOKUP($A129,'Measure Inputs'!$A$2:$S$65,17,FALSE)</f>
        <v>0</v>
      </c>
      <c r="X129" s="27" t="str">
        <f>VLOOKUP($A129,'Measure Inputs'!$A$2:$S$65,18,FALSE)</f>
        <v>No</v>
      </c>
      <c r="Y129" s="32">
        <f>VLOOKUP($A129,'Measure Inputs'!$A$2:$S$65,19,FALSE)</f>
        <v>0.62</v>
      </c>
      <c r="Z129" s="27">
        <v>0</v>
      </c>
      <c r="AA129" s="27">
        <v>0</v>
      </c>
      <c r="AB129" s="27">
        <v>0</v>
      </c>
      <c r="AC129" s="27">
        <v>0</v>
      </c>
      <c r="AD129" s="27">
        <v>0</v>
      </c>
      <c r="AE129" s="27">
        <v>0</v>
      </c>
      <c r="AF129" s="27">
        <v>0</v>
      </c>
      <c r="AG129" s="27">
        <v>0</v>
      </c>
      <c r="AH129" s="27">
        <v>0</v>
      </c>
    </row>
    <row r="130" spans="1:34" x14ac:dyDescent="0.3">
      <c r="A130" s="27">
        <v>45</v>
      </c>
      <c r="B130" s="27" t="s">
        <v>164</v>
      </c>
      <c r="C130" s="27" t="s">
        <v>25</v>
      </c>
      <c r="D130" s="27" t="s">
        <v>26</v>
      </c>
      <c r="E130" s="27" t="s">
        <v>209</v>
      </c>
      <c r="F130" s="27" t="s">
        <v>23</v>
      </c>
      <c r="G130" s="27" t="s">
        <v>163</v>
      </c>
      <c r="H130" s="27">
        <v>16</v>
      </c>
      <c r="I130" s="27">
        <v>192.13</v>
      </c>
      <c r="J130" s="27" t="str">
        <f>VLOOKUP($A130,'Measure Inputs'!$A$2:$S$65,2,FALSE)</f>
        <v>Existing</v>
      </c>
      <c r="K130" s="27" t="str">
        <f>VLOOKUP($A130,'Measure Inputs'!$A$2:$S$65,3,FALSE)</f>
        <v>Energy Affordability</v>
      </c>
      <c r="L130" s="27" t="str">
        <f>VLOOKUP($A130,'Measure Inputs'!$A$2:$S$65,4,FALSE)</f>
        <v>Thermostat</v>
      </c>
      <c r="M130" s="27" t="str">
        <f>VLOOKUP($A130,'Measure Inputs'!$A$2:$S$65,5,FALSE)</f>
        <v>Residential</v>
      </c>
      <c r="N130" s="27" t="str">
        <f>VLOOKUP($A130,'Measure Inputs'!$A$2:$S$65,7,FALSE)</f>
        <v>Heating</v>
      </c>
      <c r="O130" s="27" t="str">
        <f>VLOOKUP($A130,'Measure Inputs'!$A$2:$S$65,9,FALSE)</f>
        <v>Non-Programmable Thermostat</v>
      </c>
      <c r="P130" s="27" t="str">
        <f>VLOOKUP($A130,'Measure Inputs'!$A$2:$S$65,10,FALSE)</f>
        <v>Programmable Thermostat</v>
      </c>
      <c r="Q130" s="27" t="str">
        <f>VLOOKUP($A130,'Measure Inputs'!$A$2:$S$65,11,FALSE)</f>
        <v>per unit</v>
      </c>
      <c r="R130" s="27" t="str">
        <f>VLOOKUP($A130,'Measure Inputs'!$A$2:$S$65,12,FALSE)</f>
        <v>Retrofit</v>
      </c>
      <c r="S130" s="27">
        <f>VLOOKUP($A130,'Measure Inputs'!$A$2:$S$65,13,FALSE)</f>
        <v>16</v>
      </c>
      <c r="T130" s="27">
        <f>VLOOKUP($A130,'Measure Inputs'!$A$2:$S$65,14,FALSE)</f>
        <v>40.800000000000004</v>
      </c>
      <c r="U130" s="27">
        <f>VLOOKUP($A130,'Measure Inputs'!$A$2:$S$65,15,FALSE)</f>
        <v>0</v>
      </c>
      <c r="V130" s="27">
        <f>VLOOKUP($A130,'Measure Inputs'!$A$2:$S$65,16,FALSE)</f>
        <v>20.400000000000002</v>
      </c>
      <c r="W130" s="27">
        <f>VLOOKUP($A130,'Measure Inputs'!$A$2:$S$65,17,FALSE)</f>
        <v>0</v>
      </c>
      <c r="X130" s="27" t="str">
        <f>VLOOKUP($A130,'Measure Inputs'!$A$2:$S$65,18,FALSE)</f>
        <v>No</v>
      </c>
      <c r="Y130" s="32">
        <f>VLOOKUP($A130,'Measure Inputs'!$A$2:$S$65,19,FALSE)</f>
        <v>1</v>
      </c>
      <c r="Z130" s="27">
        <v>0</v>
      </c>
      <c r="AA130" s="2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</row>
    <row r="131" spans="1:34" x14ac:dyDescent="0.3">
      <c r="A131" s="27">
        <v>45</v>
      </c>
      <c r="B131" s="27" t="s">
        <v>164</v>
      </c>
      <c r="C131" s="27" t="s">
        <v>25</v>
      </c>
      <c r="D131" s="27" t="s">
        <v>33</v>
      </c>
      <c r="E131" s="27" t="s">
        <v>209</v>
      </c>
      <c r="F131" s="27" t="s">
        <v>23</v>
      </c>
      <c r="G131" s="27" t="s">
        <v>163</v>
      </c>
      <c r="H131" s="27">
        <v>16</v>
      </c>
      <c r="I131" s="27">
        <v>192.13</v>
      </c>
      <c r="J131" s="27" t="str">
        <f>VLOOKUP($A131,'Measure Inputs'!$A$2:$S$65,2,FALSE)</f>
        <v>Existing</v>
      </c>
      <c r="K131" s="27" t="str">
        <f>VLOOKUP($A131,'Measure Inputs'!$A$2:$S$65,3,FALSE)</f>
        <v>Energy Affordability</v>
      </c>
      <c r="L131" s="27" t="str">
        <f>VLOOKUP($A131,'Measure Inputs'!$A$2:$S$65,4,FALSE)</f>
        <v>Thermostat</v>
      </c>
      <c r="M131" s="27" t="str">
        <f>VLOOKUP($A131,'Measure Inputs'!$A$2:$S$65,5,FALSE)</f>
        <v>Residential</v>
      </c>
      <c r="N131" s="27" t="str">
        <f>VLOOKUP($A131,'Measure Inputs'!$A$2:$S$65,7,FALSE)</f>
        <v>Heating</v>
      </c>
      <c r="O131" s="27" t="str">
        <f>VLOOKUP($A131,'Measure Inputs'!$A$2:$S$65,9,FALSE)</f>
        <v>Non-Programmable Thermostat</v>
      </c>
      <c r="P131" s="27" t="str">
        <f>VLOOKUP($A131,'Measure Inputs'!$A$2:$S$65,10,FALSE)</f>
        <v>Programmable Thermostat</v>
      </c>
      <c r="Q131" s="27" t="str">
        <f>VLOOKUP($A131,'Measure Inputs'!$A$2:$S$65,11,FALSE)</f>
        <v>per unit</v>
      </c>
      <c r="R131" s="27" t="str">
        <f>VLOOKUP($A131,'Measure Inputs'!$A$2:$S$65,12,FALSE)</f>
        <v>Retrofit</v>
      </c>
      <c r="S131" s="27">
        <f>VLOOKUP($A131,'Measure Inputs'!$A$2:$S$65,13,FALSE)</f>
        <v>16</v>
      </c>
      <c r="T131" s="27">
        <f>VLOOKUP($A131,'Measure Inputs'!$A$2:$S$65,14,FALSE)</f>
        <v>40.800000000000004</v>
      </c>
      <c r="U131" s="27">
        <f>VLOOKUP($A131,'Measure Inputs'!$A$2:$S$65,15,FALSE)</f>
        <v>0</v>
      </c>
      <c r="V131" s="27">
        <f>VLOOKUP($A131,'Measure Inputs'!$A$2:$S$65,16,FALSE)</f>
        <v>20.400000000000002</v>
      </c>
      <c r="W131" s="27">
        <f>VLOOKUP($A131,'Measure Inputs'!$A$2:$S$65,17,FALSE)</f>
        <v>0</v>
      </c>
      <c r="X131" s="27" t="str">
        <f>VLOOKUP($A131,'Measure Inputs'!$A$2:$S$65,18,FALSE)</f>
        <v>No</v>
      </c>
      <c r="Y131" s="32">
        <f>VLOOKUP($A131,'Measure Inputs'!$A$2:$S$65,19,FALSE)</f>
        <v>1</v>
      </c>
      <c r="Z131" s="27">
        <v>0</v>
      </c>
      <c r="AA131" s="27">
        <v>0</v>
      </c>
      <c r="AB131" s="27">
        <v>0</v>
      </c>
      <c r="AC131" s="27">
        <v>0</v>
      </c>
      <c r="AD131" s="27">
        <v>0</v>
      </c>
      <c r="AE131" s="27">
        <v>0</v>
      </c>
      <c r="AF131" s="27">
        <v>0</v>
      </c>
      <c r="AG131" s="27">
        <v>0</v>
      </c>
      <c r="AH131" s="27">
        <v>0</v>
      </c>
    </row>
    <row r="132" spans="1:34" x14ac:dyDescent="0.3">
      <c r="A132" s="27">
        <v>45</v>
      </c>
      <c r="B132" s="27" t="s">
        <v>164</v>
      </c>
      <c r="C132" s="27" t="s">
        <v>25</v>
      </c>
      <c r="D132" s="27" t="s">
        <v>36</v>
      </c>
      <c r="E132" s="27" t="s">
        <v>209</v>
      </c>
      <c r="F132" s="27" t="s">
        <v>23</v>
      </c>
      <c r="G132" s="27" t="s">
        <v>163</v>
      </c>
      <c r="H132" s="27">
        <v>16</v>
      </c>
      <c r="I132" s="27">
        <v>192.13</v>
      </c>
      <c r="J132" s="27" t="str">
        <f>VLOOKUP($A132,'Measure Inputs'!$A$2:$S$65,2,FALSE)</f>
        <v>Existing</v>
      </c>
      <c r="K132" s="27" t="str">
        <f>VLOOKUP($A132,'Measure Inputs'!$A$2:$S$65,3,FALSE)</f>
        <v>Energy Affordability</v>
      </c>
      <c r="L132" s="27" t="str">
        <f>VLOOKUP($A132,'Measure Inputs'!$A$2:$S$65,4,FALSE)</f>
        <v>Thermostat</v>
      </c>
      <c r="M132" s="27" t="str">
        <f>VLOOKUP($A132,'Measure Inputs'!$A$2:$S$65,5,FALSE)</f>
        <v>Residential</v>
      </c>
      <c r="N132" s="27" t="str">
        <f>VLOOKUP($A132,'Measure Inputs'!$A$2:$S$65,7,FALSE)</f>
        <v>Heating</v>
      </c>
      <c r="O132" s="27" t="str">
        <f>VLOOKUP($A132,'Measure Inputs'!$A$2:$S$65,9,FALSE)</f>
        <v>Non-Programmable Thermostat</v>
      </c>
      <c r="P132" s="27" t="str">
        <f>VLOOKUP($A132,'Measure Inputs'!$A$2:$S$65,10,FALSE)</f>
        <v>Programmable Thermostat</v>
      </c>
      <c r="Q132" s="27" t="str">
        <f>VLOOKUP($A132,'Measure Inputs'!$A$2:$S$65,11,FALSE)</f>
        <v>per unit</v>
      </c>
      <c r="R132" s="27" t="str">
        <f>VLOOKUP($A132,'Measure Inputs'!$A$2:$S$65,12,FALSE)</f>
        <v>Retrofit</v>
      </c>
      <c r="S132" s="27">
        <f>VLOOKUP($A132,'Measure Inputs'!$A$2:$S$65,13,FALSE)</f>
        <v>16</v>
      </c>
      <c r="T132" s="27">
        <f>VLOOKUP($A132,'Measure Inputs'!$A$2:$S$65,14,FALSE)</f>
        <v>40.800000000000004</v>
      </c>
      <c r="U132" s="27">
        <f>VLOOKUP($A132,'Measure Inputs'!$A$2:$S$65,15,FALSE)</f>
        <v>0</v>
      </c>
      <c r="V132" s="27">
        <f>VLOOKUP($A132,'Measure Inputs'!$A$2:$S$65,16,FALSE)</f>
        <v>20.400000000000002</v>
      </c>
      <c r="W132" s="27">
        <f>VLOOKUP($A132,'Measure Inputs'!$A$2:$S$65,17,FALSE)</f>
        <v>0</v>
      </c>
      <c r="X132" s="27" t="str">
        <f>VLOOKUP($A132,'Measure Inputs'!$A$2:$S$65,18,FALSE)</f>
        <v>No</v>
      </c>
      <c r="Y132" s="32">
        <f>VLOOKUP($A132,'Measure Inputs'!$A$2:$S$65,19,FALSE)</f>
        <v>1</v>
      </c>
      <c r="Z132" s="27">
        <v>0</v>
      </c>
      <c r="AA132" s="27">
        <v>0</v>
      </c>
      <c r="AB132" s="27">
        <v>0</v>
      </c>
      <c r="AC132" s="27">
        <v>0</v>
      </c>
      <c r="AD132" s="27">
        <v>0</v>
      </c>
      <c r="AE132" s="27">
        <v>0</v>
      </c>
      <c r="AF132" s="27">
        <v>0</v>
      </c>
      <c r="AG132" s="27">
        <v>0</v>
      </c>
      <c r="AH132" s="27">
        <v>0</v>
      </c>
    </row>
    <row r="133" spans="1:34" x14ac:dyDescent="0.3">
      <c r="A133" s="27">
        <v>46</v>
      </c>
      <c r="B133" s="27" t="s">
        <v>210</v>
      </c>
      <c r="C133" s="27" t="s">
        <v>25</v>
      </c>
      <c r="D133" s="27" t="s">
        <v>33</v>
      </c>
      <c r="E133" s="27" t="s">
        <v>209</v>
      </c>
      <c r="F133" s="27" t="s">
        <v>23</v>
      </c>
      <c r="G133" s="27" t="s">
        <v>53</v>
      </c>
      <c r="H133" s="27">
        <v>10</v>
      </c>
      <c r="I133" s="27">
        <v>208.21</v>
      </c>
      <c r="J133" s="27" t="str">
        <f>VLOOKUP($A133,'Measure Inputs'!$A$2:$S$65,2,FALSE)</f>
        <v>Existing</v>
      </c>
      <c r="K133" s="27" t="str">
        <f>VLOOKUP($A133,'Measure Inputs'!$A$2:$S$65,3,FALSE)</f>
        <v>Energy Affordability</v>
      </c>
      <c r="L133" s="27" t="str">
        <f>VLOOKUP($A133,'Measure Inputs'!$A$2:$S$65,4,FALSE)</f>
        <v>DHW</v>
      </c>
      <c r="M133" s="27" t="str">
        <f>VLOOKUP($A133,'Measure Inputs'!$A$2:$S$65,5,FALSE)</f>
        <v>Residential</v>
      </c>
      <c r="N133" s="27" t="str">
        <f>VLOOKUP($A133,'Measure Inputs'!$A$2:$S$65,7,FALSE)</f>
        <v>Water Heating</v>
      </c>
      <c r="O133" s="27" t="str">
        <f>VLOOKUP($A133,'Measure Inputs'!$A$2:$S$65,9,FALSE)</f>
        <v>1.25 GPM Showerhead</v>
      </c>
      <c r="P133" s="27" t="str">
        <f>VLOOKUP($A133,'Measure Inputs'!$A$2:$S$65,10,FALSE)</f>
        <v>2.0 GPM Showerhead</v>
      </c>
      <c r="Q133" s="27" t="str">
        <f>VLOOKUP($A133,'Measure Inputs'!$A$2:$S$65,11,FALSE)</f>
        <v xml:space="preserve">per unit </v>
      </c>
      <c r="R133" s="27" t="str">
        <f>VLOOKUP($A133,'Measure Inputs'!$A$2:$S$65,12,FALSE)</f>
        <v>Time of Sale</v>
      </c>
      <c r="S133" s="27">
        <f>VLOOKUP($A133,'Measure Inputs'!$A$2:$S$65,13,FALSE)</f>
        <v>10</v>
      </c>
      <c r="T133" s="27">
        <f>VLOOKUP($A133,'Measure Inputs'!$A$2:$S$65,14,FALSE)</f>
        <v>9.5200000000000014</v>
      </c>
      <c r="U133" s="27">
        <f>VLOOKUP($A133,'Measure Inputs'!$A$2:$S$65,15,FALSE)</f>
        <v>0</v>
      </c>
      <c r="V133" s="27">
        <f>VLOOKUP($A133,'Measure Inputs'!$A$2:$S$65,16,FALSE)</f>
        <v>4.7600000000000007</v>
      </c>
      <c r="W133" s="27">
        <f>VLOOKUP($A133,'Measure Inputs'!$A$2:$S$65,17,FALSE)</f>
        <v>0</v>
      </c>
      <c r="X133" s="27" t="str">
        <f>VLOOKUP($A133,'Measure Inputs'!$A$2:$S$65,18,FALSE)</f>
        <v>No</v>
      </c>
      <c r="Y133" s="32">
        <f>VLOOKUP($A133,'Measure Inputs'!$A$2:$S$65,19,FALSE)</f>
        <v>1</v>
      </c>
      <c r="Z133" s="27">
        <v>0</v>
      </c>
      <c r="AA133" s="27">
        <v>0</v>
      </c>
      <c r="AB133" s="27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H133" s="27">
        <v>0</v>
      </c>
    </row>
    <row r="134" spans="1:34" x14ac:dyDescent="0.3">
      <c r="A134" s="27">
        <v>46</v>
      </c>
      <c r="B134" s="27" t="s">
        <v>210</v>
      </c>
      <c r="C134" s="27" t="s">
        <v>25</v>
      </c>
      <c r="D134" s="27" t="s">
        <v>36</v>
      </c>
      <c r="E134" s="27" t="s">
        <v>209</v>
      </c>
      <c r="F134" s="27" t="s">
        <v>23</v>
      </c>
      <c r="G134" s="27" t="s">
        <v>53</v>
      </c>
      <c r="H134" s="27">
        <v>10</v>
      </c>
      <c r="I134" s="27">
        <v>208.21</v>
      </c>
      <c r="J134" s="27" t="str">
        <f>VLOOKUP($A134,'Measure Inputs'!$A$2:$S$65,2,FALSE)</f>
        <v>Existing</v>
      </c>
      <c r="K134" s="27" t="str">
        <f>VLOOKUP($A134,'Measure Inputs'!$A$2:$S$65,3,FALSE)</f>
        <v>Energy Affordability</v>
      </c>
      <c r="L134" s="27" t="str">
        <f>VLOOKUP($A134,'Measure Inputs'!$A$2:$S$65,4,FALSE)</f>
        <v>DHW</v>
      </c>
      <c r="M134" s="27" t="str">
        <f>VLOOKUP($A134,'Measure Inputs'!$A$2:$S$65,5,FALSE)</f>
        <v>Residential</v>
      </c>
      <c r="N134" s="27" t="str">
        <f>VLOOKUP($A134,'Measure Inputs'!$A$2:$S$65,7,FALSE)</f>
        <v>Water Heating</v>
      </c>
      <c r="O134" s="27" t="str">
        <f>VLOOKUP($A134,'Measure Inputs'!$A$2:$S$65,9,FALSE)</f>
        <v>1.25 GPM Showerhead</v>
      </c>
      <c r="P134" s="27" t="str">
        <f>VLOOKUP($A134,'Measure Inputs'!$A$2:$S$65,10,FALSE)</f>
        <v>2.0 GPM Showerhead</v>
      </c>
      <c r="Q134" s="27" t="str">
        <f>VLOOKUP($A134,'Measure Inputs'!$A$2:$S$65,11,FALSE)</f>
        <v xml:space="preserve">per unit </v>
      </c>
      <c r="R134" s="27" t="str">
        <f>VLOOKUP($A134,'Measure Inputs'!$A$2:$S$65,12,FALSE)</f>
        <v>Time of Sale</v>
      </c>
      <c r="S134" s="27">
        <f>VLOOKUP($A134,'Measure Inputs'!$A$2:$S$65,13,FALSE)</f>
        <v>10</v>
      </c>
      <c r="T134" s="27">
        <f>VLOOKUP($A134,'Measure Inputs'!$A$2:$S$65,14,FALSE)</f>
        <v>9.5200000000000014</v>
      </c>
      <c r="U134" s="27">
        <f>VLOOKUP($A134,'Measure Inputs'!$A$2:$S$65,15,FALSE)</f>
        <v>0</v>
      </c>
      <c r="V134" s="27">
        <f>VLOOKUP($A134,'Measure Inputs'!$A$2:$S$65,16,FALSE)</f>
        <v>4.7600000000000007</v>
      </c>
      <c r="W134" s="27">
        <f>VLOOKUP($A134,'Measure Inputs'!$A$2:$S$65,17,FALSE)</f>
        <v>0</v>
      </c>
      <c r="X134" s="27" t="str">
        <f>VLOOKUP($A134,'Measure Inputs'!$A$2:$S$65,18,FALSE)</f>
        <v>No</v>
      </c>
      <c r="Y134" s="32">
        <f>VLOOKUP($A134,'Measure Inputs'!$A$2:$S$65,19,FALSE)</f>
        <v>1</v>
      </c>
      <c r="Z134" s="27">
        <v>0</v>
      </c>
      <c r="AA134" s="27">
        <v>0</v>
      </c>
      <c r="AB134" s="27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H134" s="27">
        <v>0</v>
      </c>
    </row>
    <row r="135" spans="1:34" x14ac:dyDescent="0.3">
      <c r="A135" s="27">
        <v>47</v>
      </c>
      <c r="B135" s="27" t="s">
        <v>211</v>
      </c>
      <c r="C135" s="27" t="s">
        <v>25</v>
      </c>
      <c r="D135" s="27" t="s">
        <v>26</v>
      </c>
      <c r="E135" s="27" t="s">
        <v>209</v>
      </c>
      <c r="F135" s="27" t="s">
        <v>23</v>
      </c>
      <c r="G135" s="27" t="s">
        <v>53</v>
      </c>
      <c r="H135" s="27">
        <v>10</v>
      </c>
      <c r="I135" s="27">
        <v>235.04</v>
      </c>
      <c r="J135" s="27" t="e">
        <f>VLOOKUP($A135,'Measure Inputs'!$A$2:$S$65,2,FALSE)</f>
        <v>#N/A</v>
      </c>
      <c r="K135" s="27" t="e">
        <f>VLOOKUP($A135,'Measure Inputs'!$A$2:$S$65,3,FALSE)</f>
        <v>#N/A</v>
      </c>
      <c r="L135" s="27" t="e">
        <f>VLOOKUP($A135,'Measure Inputs'!$A$2:$S$65,4,FALSE)</f>
        <v>#N/A</v>
      </c>
      <c r="M135" s="27" t="e">
        <f>VLOOKUP($A135,'Measure Inputs'!$A$2:$S$65,5,FALSE)</f>
        <v>#N/A</v>
      </c>
      <c r="N135" s="27" t="e">
        <f>VLOOKUP($A135,'Measure Inputs'!$A$2:$S$65,7,FALSE)</f>
        <v>#N/A</v>
      </c>
      <c r="O135" s="27" t="e">
        <f>VLOOKUP($A135,'Measure Inputs'!$A$2:$S$65,9,FALSE)</f>
        <v>#N/A</v>
      </c>
      <c r="P135" s="27" t="e">
        <f>VLOOKUP($A135,'Measure Inputs'!$A$2:$S$65,10,FALSE)</f>
        <v>#N/A</v>
      </c>
      <c r="Q135" s="27" t="e">
        <f>VLOOKUP($A135,'Measure Inputs'!$A$2:$S$65,11,FALSE)</f>
        <v>#N/A</v>
      </c>
      <c r="R135" s="27" t="e">
        <f>VLOOKUP($A135,'Measure Inputs'!$A$2:$S$65,12,FALSE)</f>
        <v>#N/A</v>
      </c>
      <c r="S135" s="27" t="e">
        <f>VLOOKUP($A135,'Measure Inputs'!$A$2:$S$65,13,FALSE)</f>
        <v>#N/A</v>
      </c>
      <c r="T135" s="27" t="e">
        <f>VLOOKUP($A135,'Measure Inputs'!$A$2:$S$65,14,FALSE)</f>
        <v>#N/A</v>
      </c>
      <c r="U135" s="27" t="e">
        <f>VLOOKUP($A135,'Measure Inputs'!$A$2:$S$65,15,FALSE)</f>
        <v>#N/A</v>
      </c>
      <c r="V135" s="27" t="e">
        <f>VLOOKUP($A135,'Measure Inputs'!$A$2:$S$65,16,FALSE)</f>
        <v>#N/A</v>
      </c>
      <c r="W135" s="27" t="e">
        <f>VLOOKUP($A135,'Measure Inputs'!$A$2:$S$65,17,FALSE)</f>
        <v>#N/A</v>
      </c>
      <c r="X135" s="27" t="e">
        <f>VLOOKUP($A135,'Measure Inputs'!$A$2:$S$65,18,FALSE)</f>
        <v>#N/A</v>
      </c>
      <c r="Y135" s="32" t="e">
        <f>VLOOKUP($A135,'Measure Inputs'!$A$2:$S$65,19,FALSE)</f>
        <v>#N/A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0</v>
      </c>
      <c r="AF135" s="27">
        <v>0</v>
      </c>
      <c r="AG135" s="27">
        <v>0</v>
      </c>
      <c r="AH135" s="27">
        <v>0</v>
      </c>
    </row>
    <row r="136" spans="1:34" x14ac:dyDescent="0.3">
      <c r="A136" s="27">
        <v>48</v>
      </c>
      <c r="B136" s="27" t="s">
        <v>212</v>
      </c>
      <c r="C136" s="27" t="s">
        <v>25</v>
      </c>
      <c r="D136" s="27" t="s">
        <v>26</v>
      </c>
      <c r="E136" s="27" t="s">
        <v>209</v>
      </c>
      <c r="F136" s="27" t="s">
        <v>23</v>
      </c>
      <c r="G136" s="27" t="s">
        <v>53</v>
      </c>
      <c r="H136" s="27">
        <v>10</v>
      </c>
      <c r="I136" s="27">
        <v>33.85</v>
      </c>
      <c r="J136" s="27" t="str">
        <f>VLOOKUP($A136,'Measure Inputs'!$A$2:$S$65,2,FALSE)</f>
        <v>Existing</v>
      </c>
      <c r="K136" s="27" t="str">
        <f>VLOOKUP($A136,'Measure Inputs'!$A$2:$S$65,3,FALSE)</f>
        <v>Energy Affordability</v>
      </c>
      <c r="L136" s="27" t="str">
        <f>VLOOKUP($A136,'Measure Inputs'!$A$2:$S$65,4,FALSE)</f>
        <v>DHW</v>
      </c>
      <c r="M136" s="27" t="str">
        <f>VLOOKUP($A136,'Measure Inputs'!$A$2:$S$65,5,FALSE)</f>
        <v>Residential</v>
      </c>
      <c r="N136" s="27" t="str">
        <f>VLOOKUP($A136,'Measure Inputs'!$A$2:$S$65,7,FALSE)</f>
        <v>Water Heating</v>
      </c>
      <c r="O136" s="27" t="str">
        <f>VLOOKUP($A136,'Measure Inputs'!$A$2:$S$65,9,FALSE)</f>
        <v>1.0 GPM Showerhead</v>
      </c>
      <c r="P136" s="27" t="str">
        <f>VLOOKUP($A136,'Measure Inputs'!$A$2:$S$65,10,FALSE)</f>
        <v>2.2 GPM Showerhead</v>
      </c>
      <c r="Q136" s="27" t="str">
        <f>VLOOKUP($A136,'Measure Inputs'!$A$2:$S$65,11,FALSE)</f>
        <v>per unit</v>
      </c>
      <c r="R136" s="27" t="str">
        <f>VLOOKUP($A136,'Measure Inputs'!$A$2:$S$65,12,FALSE)</f>
        <v>Time of Sale</v>
      </c>
      <c r="S136" s="27">
        <f>VLOOKUP($A136,'Measure Inputs'!$A$2:$S$65,13,FALSE)</f>
        <v>10</v>
      </c>
      <c r="T136" s="27">
        <f>VLOOKUP($A136,'Measure Inputs'!$A$2:$S$65,14,FALSE)</f>
        <v>4.08</v>
      </c>
      <c r="U136" s="27">
        <f>VLOOKUP($A136,'Measure Inputs'!$A$2:$S$65,15,FALSE)</f>
        <v>0</v>
      </c>
      <c r="V136" s="27">
        <f>VLOOKUP($A136,'Measure Inputs'!$A$2:$S$65,16,FALSE)</f>
        <v>2.04</v>
      </c>
      <c r="W136" s="27">
        <f>VLOOKUP($A136,'Measure Inputs'!$A$2:$S$65,17,FALSE)</f>
        <v>0</v>
      </c>
      <c r="X136" s="27" t="str">
        <f>VLOOKUP($A136,'Measure Inputs'!$A$2:$S$65,18,FALSE)</f>
        <v>No</v>
      </c>
      <c r="Y136" s="32">
        <f>VLOOKUP($A136,'Measure Inputs'!$A$2:$S$65,19,FALSE)</f>
        <v>1</v>
      </c>
      <c r="Z136" s="27">
        <v>0</v>
      </c>
      <c r="AA136" s="27">
        <v>0</v>
      </c>
      <c r="AB136" s="27">
        <v>0</v>
      </c>
      <c r="AC136" s="27">
        <v>0</v>
      </c>
      <c r="AD136" s="27">
        <v>0</v>
      </c>
      <c r="AE136" s="27">
        <v>0</v>
      </c>
      <c r="AF136" s="27">
        <v>0</v>
      </c>
      <c r="AG136" s="27">
        <v>0</v>
      </c>
      <c r="AH136" s="27">
        <v>0</v>
      </c>
    </row>
    <row r="137" spans="1:34" x14ac:dyDescent="0.3">
      <c r="A137" s="27">
        <v>48</v>
      </c>
      <c r="B137" s="27" t="s">
        <v>212</v>
      </c>
      <c r="C137" s="27" t="s">
        <v>25</v>
      </c>
      <c r="D137" s="27" t="s">
        <v>33</v>
      </c>
      <c r="E137" s="27" t="s">
        <v>209</v>
      </c>
      <c r="F137" s="27" t="s">
        <v>23</v>
      </c>
      <c r="G137" s="27" t="s">
        <v>53</v>
      </c>
      <c r="H137" s="27">
        <v>10</v>
      </c>
      <c r="I137" s="27">
        <v>33.85</v>
      </c>
      <c r="J137" s="27" t="str">
        <f>VLOOKUP($A137,'Measure Inputs'!$A$2:$S$65,2,FALSE)</f>
        <v>Existing</v>
      </c>
      <c r="K137" s="27" t="str">
        <f>VLOOKUP($A137,'Measure Inputs'!$A$2:$S$65,3,FALSE)</f>
        <v>Energy Affordability</v>
      </c>
      <c r="L137" s="27" t="str">
        <f>VLOOKUP($A137,'Measure Inputs'!$A$2:$S$65,4,FALSE)</f>
        <v>DHW</v>
      </c>
      <c r="M137" s="27" t="str">
        <f>VLOOKUP($A137,'Measure Inputs'!$A$2:$S$65,5,FALSE)</f>
        <v>Residential</v>
      </c>
      <c r="N137" s="27" t="str">
        <f>VLOOKUP($A137,'Measure Inputs'!$A$2:$S$65,7,FALSE)</f>
        <v>Water Heating</v>
      </c>
      <c r="O137" s="27" t="str">
        <f>VLOOKUP($A137,'Measure Inputs'!$A$2:$S$65,9,FALSE)</f>
        <v>1.0 GPM Showerhead</v>
      </c>
      <c r="P137" s="27" t="str">
        <f>VLOOKUP($A137,'Measure Inputs'!$A$2:$S$65,10,FALSE)</f>
        <v>2.2 GPM Showerhead</v>
      </c>
      <c r="Q137" s="27" t="str">
        <f>VLOOKUP($A137,'Measure Inputs'!$A$2:$S$65,11,FALSE)</f>
        <v>per unit</v>
      </c>
      <c r="R137" s="27" t="str">
        <f>VLOOKUP($A137,'Measure Inputs'!$A$2:$S$65,12,FALSE)</f>
        <v>Time of Sale</v>
      </c>
      <c r="S137" s="27">
        <f>VLOOKUP($A137,'Measure Inputs'!$A$2:$S$65,13,FALSE)</f>
        <v>10</v>
      </c>
      <c r="T137" s="27">
        <f>VLOOKUP($A137,'Measure Inputs'!$A$2:$S$65,14,FALSE)</f>
        <v>4.08</v>
      </c>
      <c r="U137" s="27">
        <f>VLOOKUP($A137,'Measure Inputs'!$A$2:$S$65,15,FALSE)</f>
        <v>0</v>
      </c>
      <c r="V137" s="27">
        <f>VLOOKUP($A137,'Measure Inputs'!$A$2:$S$65,16,FALSE)</f>
        <v>2.04</v>
      </c>
      <c r="W137" s="27">
        <f>VLOOKUP($A137,'Measure Inputs'!$A$2:$S$65,17,FALSE)</f>
        <v>0</v>
      </c>
      <c r="X137" s="27" t="str">
        <f>VLOOKUP($A137,'Measure Inputs'!$A$2:$S$65,18,FALSE)</f>
        <v>No</v>
      </c>
      <c r="Y137" s="32">
        <f>VLOOKUP($A137,'Measure Inputs'!$A$2:$S$65,19,FALSE)</f>
        <v>1</v>
      </c>
      <c r="Z137" s="27">
        <v>0</v>
      </c>
      <c r="AA137" s="27">
        <v>0</v>
      </c>
      <c r="AB137" s="27">
        <v>0</v>
      </c>
      <c r="AC137" s="27">
        <v>0</v>
      </c>
      <c r="AD137" s="27">
        <v>0</v>
      </c>
      <c r="AE137" s="27">
        <v>0</v>
      </c>
      <c r="AF137" s="27">
        <v>0</v>
      </c>
      <c r="AG137" s="27">
        <v>0</v>
      </c>
      <c r="AH137" s="27">
        <v>0</v>
      </c>
    </row>
    <row r="138" spans="1:34" x14ac:dyDescent="0.3">
      <c r="A138" s="27">
        <v>48</v>
      </c>
      <c r="B138" s="27" t="s">
        <v>212</v>
      </c>
      <c r="C138" s="27" t="s">
        <v>25</v>
      </c>
      <c r="D138" s="27" t="s">
        <v>36</v>
      </c>
      <c r="E138" s="27" t="s">
        <v>209</v>
      </c>
      <c r="F138" s="27" t="s">
        <v>23</v>
      </c>
      <c r="G138" s="27" t="s">
        <v>53</v>
      </c>
      <c r="H138" s="27">
        <v>10</v>
      </c>
      <c r="I138" s="27">
        <v>33.85</v>
      </c>
      <c r="J138" s="27" t="str">
        <f>VLOOKUP($A138,'Measure Inputs'!$A$2:$S$65,2,FALSE)</f>
        <v>Existing</v>
      </c>
      <c r="K138" s="27" t="str">
        <f>VLOOKUP($A138,'Measure Inputs'!$A$2:$S$65,3,FALSE)</f>
        <v>Energy Affordability</v>
      </c>
      <c r="L138" s="27" t="str">
        <f>VLOOKUP($A138,'Measure Inputs'!$A$2:$S$65,4,FALSE)</f>
        <v>DHW</v>
      </c>
      <c r="M138" s="27" t="str">
        <f>VLOOKUP($A138,'Measure Inputs'!$A$2:$S$65,5,FALSE)</f>
        <v>Residential</v>
      </c>
      <c r="N138" s="27" t="str">
        <f>VLOOKUP($A138,'Measure Inputs'!$A$2:$S$65,7,FALSE)</f>
        <v>Water Heating</v>
      </c>
      <c r="O138" s="27" t="str">
        <f>VLOOKUP($A138,'Measure Inputs'!$A$2:$S$65,9,FALSE)</f>
        <v>1.0 GPM Showerhead</v>
      </c>
      <c r="P138" s="27" t="str">
        <f>VLOOKUP($A138,'Measure Inputs'!$A$2:$S$65,10,FALSE)</f>
        <v>2.2 GPM Showerhead</v>
      </c>
      <c r="Q138" s="27" t="str">
        <f>VLOOKUP($A138,'Measure Inputs'!$A$2:$S$65,11,FALSE)</f>
        <v>per unit</v>
      </c>
      <c r="R138" s="27" t="str">
        <f>VLOOKUP($A138,'Measure Inputs'!$A$2:$S$65,12,FALSE)</f>
        <v>Time of Sale</v>
      </c>
      <c r="S138" s="27">
        <f>VLOOKUP($A138,'Measure Inputs'!$A$2:$S$65,13,FALSE)</f>
        <v>10</v>
      </c>
      <c r="T138" s="27">
        <f>VLOOKUP($A138,'Measure Inputs'!$A$2:$S$65,14,FALSE)</f>
        <v>4.08</v>
      </c>
      <c r="U138" s="27">
        <f>VLOOKUP($A138,'Measure Inputs'!$A$2:$S$65,15,FALSE)</f>
        <v>0</v>
      </c>
      <c r="V138" s="27">
        <f>VLOOKUP($A138,'Measure Inputs'!$A$2:$S$65,16,FALSE)</f>
        <v>2.04</v>
      </c>
      <c r="W138" s="27">
        <f>VLOOKUP($A138,'Measure Inputs'!$A$2:$S$65,17,FALSE)</f>
        <v>0</v>
      </c>
      <c r="X138" s="27" t="str">
        <f>VLOOKUP($A138,'Measure Inputs'!$A$2:$S$65,18,FALSE)</f>
        <v>No</v>
      </c>
      <c r="Y138" s="32">
        <f>VLOOKUP($A138,'Measure Inputs'!$A$2:$S$65,19,FALSE)</f>
        <v>1</v>
      </c>
      <c r="Z138" s="27">
        <v>0</v>
      </c>
      <c r="AA138" s="27">
        <v>0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</row>
    <row r="139" spans="1:34" x14ac:dyDescent="0.3">
      <c r="A139" s="27">
        <v>49</v>
      </c>
      <c r="B139" s="27" t="s">
        <v>213</v>
      </c>
      <c r="C139" s="27" t="s">
        <v>25</v>
      </c>
      <c r="D139" s="27" t="s">
        <v>26</v>
      </c>
      <c r="E139" s="27" t="s">
        <v>209</v>
      </c>
      <c r="F139" s="27" t="s">
        <v>23</v>
      </c>
      <c r="G139" s="27" t="s">
        <v>53</v>
      </c>
      <c r="H139" s="27">
        <v>10</v>
      </c>
      <c r="I139" s="27">
        <v>52.4</v>
      </c>
      <c r="J139" s="27" t="e">
        <f>VLOOKUP($A139,'Measure Inputs'!$A$2:$S$65,2,FALSE)</f>
        <v>#N/A</v>
      </c>
      <c r="K139" s="27" t="e">
        <f>VLOOKUP($A139,'Measure Inputs'!$A$2:$S$65,3,FALSE)</f>
        <v>#N/A</v>
      </c>
      <c r="L139" s="27" t="e">
        <f>VLOOKUP($A139,'Measure Inputs'!$A$2:$S$65,4,FALSE)</f>
        <v>#N/A</v>
      </c>
      <c r="M139" s="27" t="e">
        <f>VLOOKUP($A139,'Measure Inputs'!$A$2:$S$65,5,FALSE)</f>
        <v>#N/A</v>
      </c>
      <c r="N139" s="27" t="e">
        <f>VLOOKUP($A139,'Measure Inputs'!$A$2:$S$65,7,FALSE)</f>
        <v>#N/A</v>
      </c>
      <c r="O139" s="27" t="e">
        <f>VLOOKUP($A139,'Measure Inputs'!$A$2:$S$65,9,FALSE)</f>
        <v>#N/A</v>
      </c>
      <c r="P139" s="27" t="e">
        <f>VLOOKUP($A139,'Measure Inputs'!$A$2:$S$65,10,FALSE)</f>
        <v>#N/A</v>
      </c>
      <c r="Q139" s="27" t="e">
        <f>VLOOKUP($A139,'Measure Inputs'!$A$2:$S$65,11,FALSE)</f>
        <v>#N/A</v>
      </c>
      <c r="R139" s="27" t="e">
        <f>VLOOKUP($A139,'Measure Inputs'!$A$2:$S$65,12,FALSE)</f>
        <v>#N/A</v>
      </c>
      <c r="S139" s="27" t="e">
        <f>VLOOKUP($A139,'Measure Inputs'!$A$2:$S$65,13,FALSE)</f>
        <v>#N/A</v>
      </c>
      <c r="T139" s="27" t="e">
        <f>VLOOKUP($A139,'Measure Inputs'!$A$2:$S$65,14,FALSE)</f>
        <v>#N/A</v>
      </c>
      <c r="U139" s="27" t="e">
        <f>VLOOKUP($A139,'Measure Inputs'!$A$2:$S$65,15,FALSE)</f>
        <v>#N/A</v>
      </c>
      <c r="V139" s="27" t="e">
        <f>VLOOKUP($A139,'Measure Inputs'!$A$2:$S$65,16,FALSE)</f>
        <v>#N/A</v>
      </c>
      <c r="W139" s="27" t="e">
        <f>VLOOKUP($A139,'Measure Inputs'!$A$2:$S$65,17,FALSE)</f>
        <v>#N/A</v>
      </c>
      <c r="X139" s="27" t="e">
        <f>VLOOKUP($A139,'Measure Inputs'!$A$2:$S$65,18,FALSE)</f>
        <v>#N/A</v>
      </c>
      <c r="Y139" s="32" t="e">
        <f>VLOOKUP($A139,'Measure Inputs'!$A$2:$S$65,19,FALSE)</f>
        <v>#N/A</v>
      </c>
      <c r="Z139" s="27">
        <v>0</v>
      </c>
      <c r="AA139" s="27">
        <v>0</v>
      </c>
      <c r="AB139" s="27">
        <v>0</v>
      </c>
      <c r="AC139" s="27">
        <v>0</v>
      </c>
      <c r="AD139" s="27">
        <v>0</v>
      </c>
      <c r="AE139" s="27">
        <v>0</v>
      </c>
      <c r="AF139" s="27">
        <v>0</v>
      </c>
      <c r="AG139" s="27">
        <v>0</v>
      </c>
      <c r="AH139" s="27">
        <v>0</v>
      </c>
    </row>
    <row r="140" spans="1:34" x14ac:dyDescent="0.3">
      <c r="A140" s="27">
        <v>50</v>
      </c>
      <c r="B140" s="27" t="s">
        <v>214</v>
      </c>
      <c r="C140" s="27" t="s">
        <v>25</v>
      </c>
      <c r="D140" s="27" t="s">
        <v>26</v>
      </c>
      <c r="E140" s="27" t="s">
        <v>209</v>
      </c>
      <c r="F140" s="27" t="s">
        <v>23</v>
      </c>
      <c r="G140" s="27" t="s">
        <v>53</v>
      </c>
      <c r="H140" s="27">
        <v>10</v>
      </c>
      <c r="I140" s="27">
        <v>138.02000000000001</v>
      </c>
      <c r="J140" s="27" t="str">
        <f>VLOOKUP($A140,'Measure Inputs'!$A$2:$S$65,2,FALSE)</f>
        <v>Existing</v>
      </c>
      <c r="K140" s="27" t="str">
        <f>VLOOKUP($A140,'Measure Inputs'!$A$2:$S$65,3,FALSE)</f>
        <v>Energy Affordability</v>
      </c>
      <c r="L140" s="27" t="str">
        <f>VLOOKUP($A140,'Measure Inputs'!$A$2:$S$65,4,FALSE)</f>
        <v>DHW</v>
      </c>
      <c r="M140" s="27" t="str">
        <f>VLOOKUP($A140,'Measure Inputs'!$A$2:$S$65,5,FALSE)</f>
        <v>Residential</v>
      </c>
      <c r="N140" s="27" t="str">
        <f>VLOOKUP($A140,'Measure Inputs'!$A$2:$S$65,7,FALSE)</f>
        <v>Water Heating</v>
      </c>
      <c r="O140" s="27" t="str">
        <f>VLOOKUP($A140,'Measure Inputs'!$A$2:$S$65,9,FALSE)</f>
        <v>1.5 GPM Showerhead</v>
      </c>
      <c r="P140" s="27" t="str">
        <f>VLOOKUP($A140,'Measure Inputs'!$A$2:$S$65,10,FALSE)</f>
        <v>2.2 GPM Showerhead</v>
      </c>
      <c r="Q140" s="27" t="str">
        <f>VLOOKUP($A140,'Measure Inputs'!$A$2:$S$65,11,FALSE)</f>
        <v>per unit</v>
      </c>
      <c r="R140" s="27" t="str">
        <f>VLOOKUP($A140,'Measure Inputs'!$A$2:$S$65,12,FALSE)</f>
        <v>Time of Sale</v>
      </c>
      <c r="S140" s="27">
        <f>VLOOKUP($A140,'Measure Inputs'!$A$2:$S$65,13,FALSE)</f>
        <v>10</v>
      </c>
      <c r="T140" s="27">
        <f>VLOOKUP($A140,'Measure Inputs'!$A$2:$S$65,14,FALSE)</f>
        <v>4.08</v>
      </c>
      <c r="U140" s="27">
        <f>VLOOKUP($A140,'Measure Inputs'!$A$2:$S$65,15,FALSE)</f>
        <v>0</v>
      </c>
      <c r="V140" s="27">
        <f>VLOOKUP($A140,'Measure Inputs'!$A$2:$S$65,16,FALSE)</f>
        <v>2.04</v>
      </c>
      <c r="W140" s="27">
        <f>VLOOKUP($A140,'Measure Inputs'!$A$2:$S$65,17,FALSE)</f>
        <v>0</v>
      </c>
      <c r="X140" s="27" t="str">
        <f>VLOOKUP($A140,'Measure Inputs'!$A$2:$S$65,18,FALSE)</f>
        <v>No</v>
      </c>
      <c r="Y140" s="32">
        <f>VLOOKUP($A140,'Measure Inputs'!$A$2:$S$65,19,FALSE)</f>
        <v>1</v>
      </c>
      <c r="Z140" s="27">
        <v>0</v>
      </c>
      <c r="AA140" s="27">
        <v>0</v>
      </c>
      <c r="AB140" s="27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</row>
    <row r="141" spans="1:34" x14ac:dyDescent="0.3">
      <c r="A141" s="27">
        <v>50</v>
      </c>
      <c r="B141" s="27" t="s">
        <v>214</v>
      </c>
      <c r="C141" s="27" t="s">
        <v>25</v>
      </c>
      <c r="D141" s="27" t="s">
        <v>33</v>
      </c>
      <c r="E141" s="27" t="s">
        <v>209</v>
      </c>
      <c r="F141" s="27" t="s">
        <v>23</v>
      </c>
      <c r="G141" s="27" t="s">
        <v>53</v>
      </c>
      <c r="H141" s="27">
        <v>10</v>
      </c>
      <c r="I141" s="27">
        <v>138.02000000000001</v>
      </c>
      <c r="J141" s="27" t="str">
        <f>VLOOKUP($A141,'Measure Inputs'!$A$2:$S$65,2,FALSE)</f>
        <v>Existing</v>
      </c>
      <c r="K141" s="27" t="str">
        <f>VLOOKUP($A141,'Measure Inputs'!$A$2:$S$65,3,FALSE)</f>
        <v>Energy Affordability</v>
      </c>
      <c r="L141" s="27" t="str">
        <f>VLOOKUP($A141,'Measure Inputs'!$A$2:$S$65,4,FALSE)</f>
        <v>DHW</v>
      </c>
      <c r="M141" s="27" t="str">
        <f>VLOOKUP($A141,'Measure Inputs'!$A$2:$S$65,5,FALSE)</f>
        <v>Residential</v>
      </c>
      <c r="N141" s="27" t="str">
        <f>VLOOKUP($A141,'Measure Inputs'!$A$2:$S$65,7,FALSE)</f>
        <v>Water Heating</v>
      </c>
      <c r="O141" s="27" t="str">
        <f>VLOOKUP($A141,'Measure Inputs'!$A$2:$S$65,9,FALSE)</f>
        <v>1.5 GPM Showerhead</v>
      </c>
      <c r="P141" s="27" t="str">
        <f>VLOOKUP($A141,'Measure Inputs'!$A$2:$S$65,10,FALSE)</f>
        <v>2.2 GPM Showerhead</v>
      </c>
      <c r="Q141" s="27" t="str">
        <f>VLOOKUP($A141,'Measure Inputs'!$A$2:$S$65,11,FALSE)</f>
        <v>per unit</v>
      </c>
      <c r="R141" s="27" t="str">
        <f>VLOOKUP($A141,'Measure Inputs'!$A$2:$S$65,12,FALSE)</f>
        <v>Time of Sale</v>
      </c>
      <c r="S141" s="27">
        <f>VLOOKUP($A141,'Measure Inputs'!$A$2:$S$65,13,FALSE)</f>
        <v>10</v>
      </c>
      <c r="T141" s="27">
        <f>VLOOKUP($A141,'Measure Inputs'!$A$2:$S$65,14,FALSE)</f>
        <v>4.08</v>
      </c>
      <c r="U141" s="27">
        <f>VLOOKUP($A141,'Measure Inputs'!$A$2:$S$65,15,FALSE)</f>
        <v>0</v>
      </c>
      <c r="V141" s="27">
        <f>VLOOKUP($A141,'Measure Inputs'!$A$2:$S$65,16,FALSE)</f>
        <v>2.04</v>
      </c>
      <c r="W141" s="27">
        <f>VLOOKUP($A141,'Measure Inputs'!$A$2:$S$65,17,FALSE)</f>
        <v>0</v>
      </c>
      <c r="X141" s="27" t="str">
        <f>VLOOKUP($A141,'Measure Inputs'!$A$2:$S$65,18,FALSE)</f>
        <v>No</v>
      </c>
      <c r="Y141" s="32">
        <f>VLOOKUP($A141,'Measure Inputs'!$A$2:$S$65,19,FALSE)</f>
        <v>1</v>
      </c>
      <c r="Z141" s="27">
        <v>0</v>
      </c>
      <c r="AA141" s="27">
        <v>0</v>
      </c>
      <c r="AB141" s="27">
        <v>0</v>
      </c>
      <c r="AC141" s="27">
        <v>0</v>
      </c>
      <c r="AD141" s="27">
        <v>0</v>
      </c>
      <c r="AE141" s="27">
        <v>0</v>
      </c>
      <c r="AF141" s="27">
        <v>0</v>
      </c>
      <c r="AG141" s="27">
        <v>0</v>
      </c>
      <c r="AH141" s="27">
        <v>0</v>
      </c>
    </row>
    <row r="142" spans="1:34" x14ac:dyDescent="0.3">
      <c r="A142" s="27">
        <v>50</v>
      </c>
      <c r="B142" s="27" t="s">
        <v>214</v>
      </c>
      <c r="C142" s="27" t="s">
        <v>25</v>
      </c>
      <c r="D142" s="27" t="s">
        <v>36</v>
      </c>
      <c r="E142" s="27" t="s">
        <v>209</v>
      </c>
      <c r="F142" s="27" t="s">
        <v>23</v>
      </c>
      <c r="G142" s="27" t="s">
        <v>53</v>
      </c>
      <c r="H142" s="27">
        <v>10</v>
      </c>
      <c r="I142" s="27">
        <v>138.02000000000001</v>
      </c>
      <c r="J142" s="27" t="str">
        <f>VLOOKUP($A142,'Measure Inputs'!$A$2:$S$65,2,FALSE)</f>
        <v>Existing</v>
      </c>
      <c r="K142" s="27" t="str">
        <f>VLOOKUP($A142,'Measure Inputs'!$A$2:$S$65,3,FALSE)</f>
        <v>Energy Affordability</v>
      </c>
      <c r="L142" s="27" t="str">
        <f>VLOOKUP($A142,'Measure Inputs'!$A$2:$S$65,4,FALSE)</f>
        <v>DHW</v>
      </c>
      <c r="M142" s="27" t="str">
        <f>VLOOKUP($A142,'Measure Inputs'!$A$2:$S$65,5,FALSE)</f>
        <v>Residential</v>
      </c>
      <c r="N142" s="27" t="str">
        <f>VLOOKUP($A142,'Measure Inputs'!$A$2:$S$65,7,FALSE)</f>
        <v>Water Heating</v>
      </c>
      <c r="O142" s="27" t="str">
        <f>VLOOKUP($A142,'Measure Inputs'!$A$2:$S$65,9,FALSE)</f>
        <v>1.5 GPM Showerhead</v>
      </c>
      <c r="P142" s="27" t="str">
        <f>VLOOKUP($A142,'Measure Inputs'!$A$2:$S$65,10,FALSE)</f>
        <v>2.2 GPM Showerhead</v>
      </c>
      <c r="Q142" s="27" t="str">
        <f>VLOOKUP($A142,'Measure Inputs'!$A$2:$S$65,11,FALSE)</f>
        <v>per unit</v>
      </c>
      <c r="R142" s="27" t="str">
        <f>VLOOKUP($A142,'Measure Inputs'!$A$2:$S$65,12,FALSE)</f>
        <v>Time of Sale</v>
      </c>
      <c r="S142" s="27">
        <f>VLOOKUP($A142,'Measure Inputs'!$A$2:$S$65,13,FALSE)</f>
        <v>10</v>
      </c>
      <c r="T142" s="27">
        <f>VLOOKUP($A142,'Measure Inputs'!$A$2:$S$65,14,FALSE)</f>
        <v>4.08</v>
      </c>
      <c r="U142" s="27">
        <f>VLOOKUP($A142,'Measure Inputs'!$A$2:$S$65,15,FALSE)</f>
        <v>0</v>
      </c>
      <c r="V142" s="27">
        <f>VLOOKUP($A142,'Measure Inputs'!$A$2:$S$65,16,FALSE)</f>
        <v>2.04</v>
      </c>
      <c r="W142" s="27">
        <f>VLOOKUP($A142,'Measure Inputs'!$A$2:$S$65,17,FALSE)</f>
        <v>0</v>
      </c>
      <c r="X142" s="27" t="str">
        <f>VLOOKUP($A142,'Measure Inputs'!$A$2:$S$65,18,FALSE)</f>
        <v>No</v>
      </c>
      <c r="Y142" s="32">
        <f>VLOOKUP($A142,'Measure Inputs'!$A$2:$S$65,19,FALSE)</f>
        <v>1</v>
      </c>
      <c r="Z142" s="27">
        <v>0</v>
      </c>
      <c r="AA142" s="27">
        <v>0</v>
      </c>
      <c r="AB142" s="27">
        <v>0</v>
      </c>
      <c r="AC142" s="27">
        <v>0</v>
      </c>
      <c r="AD142" s="27">
        <v>0</v>
      </c>
      <c r="AE142" s="27">
        <v>0</v>
      </c>
      <c r="AF142" s="27">
        <v>0</v>
      </c>
      <c r="AG142" s="27">
        <v>0</v>
      </c>
      <c r="AH142" s="27">
        <v>0</v>
      </c>
    </row>
    <row r="143" spans="1:34" x14ac:dyDescent="0.3">
      <c r="A143" s="27">
        <v>51</v>
      </c>
      <c r="B143" s="27" t="s">
        <v>215</v>
      </c>
      <c r="C143" s="27" t="s">
        <v>25</v>
      </c>
      <c r="D143" s="27" t="s">
        <v>26</v>
      </c>
      <c r="E143" s="27" t="s">
        <v>209</v>
      </c>
      <c r="F143" s="27" t="s">
        <v>23</v>
      </c>
      <c r="G143" s="27" t="s">
        <v>53</v>
      </c>
      <c r="H143" s="27">
        <v>10</v>
      </c>
      <c r="I143" s="27">
        <v>112.89</v>
      </c>
      <c r="J143" s="27" t="e">
        <f>VLOOKUP($A143,'Measure Inputs'!$A$2:$S$65,2,FALSE)</f>
        <v>#N/A</v>
      </c>
      <c r="K143" s="27" t="e">
        <f>VLOOKUP($A143,'Measure Inputs'!$A$2:$S$65,3,FALSE)</f>
        <v>#N/A</v>
      </c>
      <c r="L143" s="27" t="e">
        <f>VLOOKUP($A143,'Measure Inputs'!$A$2:$S$65,4,FALSE)</f>
        <v>#N/A</v>
      </c>
      <c r="M143" s="27" t="e">
        <f>VLOOKUP($A143,'Measure Inputs'!$A$2:$S$65,5,FALSE)</f>
        <v>#N/A</v>
      </c>
      <c r="N143" s="27" t="e">
        <f>VLOOKUP($A143,'Measure Inputs'!$A$2:$S$65,7,FALSE)</f>
        <v>#N/A</v>
      </c>
      <c r="O143" s="27" t="e">
        <f>VLOOKUP($A143,'Measure Inputs'!$A$2:$S$65,9,FALSE)</f>
        <v>#N/A</v>
      </c>
      <c r="P143" s="27" t="e">
        <f>VLOOKUP($A143,'Measure Inputs'!$A$2:$S$65,10,FALSE)</f>
        <v>#N/A</v>
      </c>
      <c r="Q143" s="27" t="e">
        <f>VLOOKUP($A143,'Measure Inputs'!$A$2:$S$65,11,FALSE)</f>
        <v>#N/A</v>
      </c>
      <c r="R143" s="27" t="e">
        <f>VLOOKUP($A143,'Measure Inputs'!$A$2:$S$65,12,FALSE)</f>
        <v>#N/A</v>
      </c>
      <c r="S143" s="27" t="e">
        <f>VLOOKUP($A143,'Measure Inputs'!$A$2:$S$65,13,FALSE)</f>
        <v>#N/A</v>
      </c>
      <c r="T143" s="27" t="e">
        <f>VLOOKUP($A143,'Measure Inputs'!$A$2:$S$65,14,FALSE)</f>
        <v>#N/A</v>
      </c>
      <c r="U143" s="27" t="e">
        <f>VLOOKUP($A143,'Measure Inputs'!$A$2:$S$65,15,FALSE)</f>
        <v>#N/A</v>
      </c>
      <c r="V143" s="27" t="e">
        <f>VLOOKUP($A143,'Measure Inputs'!$A$2:$S$65,16,FALSE)</f>
        <v>#N/A</v>
      </c>
      <c r="W143" s="27" t="e">
        <f>VLOOKUP($A143,'Measure Inputs'!$A$2:$S$65,17,FALSE)</f>
        <v>#N/A</v>
      </c>
      <c r="X143" s="27" t="e">
        <f>VLOOKUP($A143,'Measure Inputs'!$A$2:$S$65,18,FALSE)</f>
        <v>#N/A</v>
      </c>
      <c r="Y143" s="32" t="e">
        <f>VLOOKUP($A143,'Measure Inputs'!$A$2:$S$65,19,FALSE)</f>
        <v>#N/A</v>
      </c>
      <c r="Z143" s="27">
        <v>0</v>
      </c>
      <c r="AA143" s="27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</row>
    <row r="144" spans="1:34" x14ac:dyDescent="0.3">
      <c r="A144" s="27">
        <v>52</v>
      </c>
      <c r="B144" s="27" t="s">
        <v>216</v>
      </c>
      <c r="C144" s="27" t="s">
        <v>25</v>
      </c>
      <c r="D144" s="27" t="s">
        <v>26</v>
      </c>
      <c r="E144" s="27" t="s">
        <v>209</v>
      </c>
      <c r="F144" s="27" t="s">
        <v>23</v>
      </c>
      <c r="G144" s="27" t="s">
        <v>175</v>
      </c>
      <c r="H144" s="27">
        <v>7</v>
      </c>
      <c r="I144" s="27">
        <v>233.94</v>
      </c>
      <c r="J144" s="27" t="str">
        <f>VLOOKUP($A144,'Measure Inputs'!$A$2:$S$65,2,FALSE)</f>
        <v>Existing</v>
      </c>
      <c r="K144" s="27" t="str">
        <f>VLOOKUP($A144,'Measure Inputs'!$A$2:$S$65,3,FALSE)</f>
        <v>Energy Affordability</v>
      </c>
      <c r="L144" s="27" t="str">
        <f>VLOOKUP($A144,'Measure Inputs'!$A$2:$S$65,4,FALSE)</f>
        <v>Plug Load</v>
      </c>
      <c r="M144" s="27" t="str">
        <f>VLOOKUP($A144,'Measure Inputs'!$A$2:$S$65,5,FALSE)</f>
        <v>Residential</v>
      </c>
      <c r="N144" s="27" t="str">
        <f>VLOOKUP($A144,'Measure Inputs'!$A$2:$S$65,7,FALSE)</f>
        <v>Misc</v>
      </c>
      <c r="O144" s="27" t="str">
        <f>VLOOKUP($A144,'Measure Inputs'!$A$2:$S$65,9,FALSE)</f>
        <v xml:space="preserve">Home entertainment and office equipment controlled with Tier 2 Advance Power Strips (APS)   </v>
      </c>
      <c r="P144" s="27" t="str">
        <f>VLOOKUP($A144,'Measure Inputs'!$A$2:$S$65,10,FALSE)</f>
        <v xml:space="preserve">Home entertainment and office equipment with no power strip (wall socket) or standard power strip </v>
      </c>
      <c r="Q144" s="27" t="str">
        <f>VLOOKUP($A144,'Measure Inputs'!$A$2:$S$65,11,FALSE)</f>
        <v>per unit</v>
      </c>
      <c r="R144" s="27" t="str">
        <f>VLOOKUP($A144,'Measure Inputs'!$A$2:$S$65,12,FALSE)</f>
        <v>Time of Sale</v>
      </c>
      <c r="S144" s="27">
        <f>VLOOKUP($A144,'Measure Inputs'!$A$2:$S$65,13,FALSE)</f>
        <v>7</v>
      </c>
      <c r="T144" s="27">
        <f>VLOOKUP($A144,'Measure Inputs'!$A$2:$S$65,14,FALSE)</f>
        <v>13.600000000000001</v>
      </c>
      <c r="U144" s="27">
        <f>VLOOKUP($A144,'Measure Inputs'!$A$2:$S$65,15,FALSE)</f>
        <v>0</v>
      </c>
      <c r="V144" s="27">
        <f>VLOOKUP($A144,'Measure Inputs'!$A$2:$S$65,16,FALSE)</f>
        <v>6.8000000000000007</v>
      </c>
      <c r="W144" s="27">
        <f>VLOOKUP($A144,'Measure Inputs'!$A$2:$S$65,17,FALSE)</f>
        <v>0</v>
      </c>
      <c r="X144" s="27" t="str">
        <f>VLOOKUP($A144,'Measure Inputs'!$A$2:$S$65,18,FALSE)</f>
        <v>No</v>
      </c>
      <c r="Y144" s="32">
        <f>VLOOKUP($A144,'Measure Inputs'!$A$2:$S$65,19,FALSE)</f>
        <v>1</v>
      </c>
      <c r="Z144" s="27">
        <v>0</v>
      </c>
      <c r="AA144" s="27">
        <v>0</v>
      </c>
      <c r="AB144" s="27">
        <v>0</v>
      </c>
      <c r="AC144" s="27">
        <v>0</v>
      </c>
      <c r="AD144" s="27">
        <v>0</v>
      </c>
      <c r="AE144" s="27">
        <v>0</v>
      </c>
      <c r="AF144" s="27">
        <v>0</v>
      </c>
      <c r="AG144" s="27">
        <v>0</v>
      </c>
      <c r="AH144" s="27">
        <v>0</v>
      </c>
    </row>
    <row r="145" spans="1:34" x14ac:dyDescent="0.3">
      <c r="A145" s="27">
        <v>52</v>
      </c>
      <c r="B145" s="27" t="s">
        <v>216</v>
      </c>
      <c r="C145" s="27" t="s">
        <v>25</v>
      </c>
      <c r="D145" s="27" t="s">
        <v>33</v>
      </c>
      <c r="E145" s="27" t="s">
        <v>209</v>
      </c>
      <c r="F145" s="27" t="s">
        <v>23</v>
      </c>
      <c r="G145" s="27" t="s">
        <v>175</v>
      </c>
      <c r="H145" s="27">
        <v>7</v>
      </c>
      <c r="I145" s="27">
        <v>233.94</v>
      </c>
      <c r="J145" s="27" t="str">
        <f>VLOOKUP($A145,'Measure Inputs'!$A$2:$S$65,2,FALSE)</f>
        <v>Existing</v>
      </c>
      <c r="K145" s="27" t="str">
        <f>VLOOKUP($A145,'Measure Inputs'!$A$2:$S$65,3,FALSE)</f>
        <v>Energy Affordability</v>
      </c>
      <c r="L145" s="27" t="str">
        <f>VLOOKUP($A145,'Measure Inputs'!$A$2:$S$65,4,FALSE)</f>
        <v>Plug Load</v>
      </c>
      <c r="M145" s="27" t="str">
        <f>VLOOKUP($A145,'Measure Inputs'!$A$2:$S$65,5,FALSE)</f>
        <v>Residential</v>
      </c>
      <c r="N145" s="27" t="str">
        <f>VLOOKUP($A145,'Measure Inputs'!$A$2:$S$65,7,FALSE)</f>
        <v>Misc</v>
      </c>
      <c r="O145" s="27" t="str">
        <f>VLOOKUP($A145,'Measure Inputs'!$A$2:$S$65,9,FALSE)</f>
        <v xml:space="preserve">Home entertainment and office equipment controlled with Tier 2 Advance Power Strips (APS)   </v>
      </c>
      <c r="P145" s="27" t="str">
        <f>VLOOKUP($A145,'Measure Inputs'!$A$2:$S$65,10,FALSE)</f>
        <v xml:space="preserve">Home entertainment and office equipment with no power strip (wall socket) or standard power strip </v>
      </c>
      <c r="Q145" s="27" t="str">
        <f>VLOOKUP($A145,'Measure Inputs'!$A$2:$S$65,11,FALSE)</f>
        <v>per unit</v>
      </c>
      <c r="R145" s="27" t="str">
        <f>VLOOKUP($A145,'Measure Inputs'!$A$2:$S$65,12,FALSE)</f>
        <v>Time of Sale</v>
      </c>
      <c r="S145" s="27">
        <f>VLOOKUP($A145,'Measure Inputs'!$A$2:$S$65,13,FALSE)</f>
        <v>7</v>
      </c>
      <c r="T145" s="27">
        <f>VLOOKUP($A145,'Measure Inputs'!$A$2:$S$65,14,FALSE)</f>
        <v>13.600000000000001</v>
      </c>
      <c r="U145" s="27">
        <f>VLOOKUP($A145,'Measure Inputs'!$A$2:$S$65,15,FALSE)</f>
        <v>0</v>
      </c>
      <c r="V145" s="27">
        <f>VLOOKUP($A145,'Measure Inputs'!$A$2:$S$65,16,FALSE)</f>
        <v>6.8000000000000007</v>
      </c>
      <c r="W145" s="27">
        <f>VLOOKUP($A145,'Measure Inputs'!$A$2:$S$65,17,FALSE)</f>
        <v>0</v>
      </c>
      <c r="X145" s="27" t="str">
        <f>VLOOKUP($A145,'Measure Inputs'!$A$2:$S$65,18,FALSE)</f>
        <v>No</v>
      </c>
      <c r="Y145" s="32">
        <f>VLOOKUP($A145,'Measure Inputs'!$A$2:$S$65,19,FALSE)</f>
        <v>1</v>
      </c>
      <c r="Z145" s="27">
        <v>0</v>
      </c>
      <c r="AA145" s="27">
        <v>0</v>
      </c>
      <c r="AB145" s="27">
        <v>0</v>
      </c>
      <c r="AC145" s="27">
        <v>0</v>
      </c>
      <c r="AD145" s="27">
        <v>0</v>
      </c>
      <c r="AE145" s="27">
        <v>0</v>
      </c>
      <c r="AF145" s="27">
        <v>0</v>
      </c>
      <c r="AG145" s="27">
        <v>0</v>
      </c>
      <c r="AH145" s="27">
        <v>0</v>
      </c>
    </row>
    <row r="146" spans="1:34" x14ac:dyDescent="0.3">
      <c r="A146" s="27">
        <v>52</v>
      </c>
      <c r="B146" s="27" t="s">
        <v>216</v>
      </c>
      <c r="C146" s="27" t="s">
        <v>25</v>
      </c>
      <c r="D146" s="27" t="s">
        <v>36</v>
      </c>
      <c r="E146" s="27" t="s">
        <v>209</v>
      </c>
      <c r="F146" s="27" t="s">
        <v>23</v>
      </c>
      <c r="G146" s="27" t="s">
        <v>175</v>
      </c>
      <c r="H146" s="27">
        <v>7</v>
      </c>
      <c r="I146" s="27">
        <v>233.94</v>
      </c>
      <c r="J146" s="27" t="str">
        <f>VLOOKUP($A146,'Measure Inputs'!$A$2:$S$65,2,FALSE)</f>
        <v>Existing</v>
      </c>
      <c r="K146" s="27" t="str">
        <f>VLOOKUP($A146,'Measure Inputs'!$A$2:$S$65,3,FALSE)</f>
        <v>Energy Affordability</v>
      </c>
      <c r="L146" s="27" t="str">
        <f>VLOOKUP($A146,'Measure Inputs'!$A$2:$S$65,4,FALSE)</f>
        <v>Plug Load</v>
      </c>
      <c r="M146" s="27" t="str">
        <f>VLOOKUP($A146,'Measure Inputs'!$A$2:$S$65,5,FALSE)</f>
        <v>Residential</v>
      </c>
      <c r="N146" s="27" t="str">
        <f>VLOOKUP($A146,'Measure Inputs'!$A$2:$S$65,7,FALSE)</f>
        <v>Misc</v>
      </c>
      <c r="O146" s="27" t="str">
        <f>VLOOKUP($A146,'Measure Inputs'!$A$2:$S$65,9,FALSE)</f>
        <v xml:space="preserve">Home entertainment and office equipment controlled with Tier 2 Advance Power Strips (APS)   </v>
      </c>
      <c r="P146" s="27" t="str">
        <f>VLOOKUP($A146,'Measure Inputs'!$A$2:$S$65,10,FALSE)</f>
        <v xml:space="preserve">Home entertainment and office equipment with no power strip (wall socket) or standard power strip </v>
      </c>
      <c r="Q146" s="27" t="str">
        <f>VLOOKUP($A146,'Measure Inputs'!$A$2:$S$65,11,FALSE)</f>
        <v>per unit</v>
      </c>
      <c r="R146" s="27" t="str">
        <f>VLOOKUP($A146,'Measure Inputs'!$A$2:$S$65,12,FALSE)</f>
        <v>Time of Sale</v>
      </c>
      <c r="S146" s="27">
        <f>VLOOKUP($A146,'Measure Inputs'!$A$2:$S$65,13,FALSE)</f>
        <v>7</v>
      </c>
      <c r="T146" s="27">
        <f>VLOOKUP($A146,'Measure Inputs'!$A$2:$S$65,14,FALSE)</f>
        <v>13.600000000000001</v>
      </c>
      <c r="U146" s="27">
        <f>VLOOKUP($A146,'Measure Inputs'!$A$2:$S$65,15,FALSE)</f>
        <v>0</v>
      </c>
      <c r="V146" s="27">
        <f>VLOOKUP($A146,'Measure Inputs'!$A$2:$S$65,16,FALSE)</f>
        <v>6.8000000000000007</v>
      </c>
      <c r="W146" s="27">
        <f>VLOOKUP($A146,'Measure Inputs'!$A$2:$S$65,17,FALSE)</f>
        <v>0</v>
      </c>
      <c r="X146" s="27" t="str">
        <f>VLOOKUP($A146,'Measure Inputs'!$A$2:$S$65,18,FALSE)</f>
        <v>No</v>
      </c>
      <c r="Y146" s="32">
        <f>VLOOKUP($A146,'Measure Inputs'!$A$2:$S$65,19,FALSE)</f>
        <v>1</v>
      </c>
      <c r="Z146" s="27">
        <v>0</v>
      </c>
      <c r="AA146" s="27">
        <v>0</v>
      </c>
      <c r="AB146" s="27">
        <v>0</v>
      </c>
      <c r="AC146" s="27">
        <v>0</v>
      </c>
      <c r="AD146" s="27">
        <v>0</v>
      </c>
      <c r="AE146" s="27">
        <v>0</v>
      </c>
      <c r="AF146" s="27">
        <v>0</v>
      </c>
      <c r="AG146" s="27">
        <v>0</v>
      </c>
      <c r="AH146" s="27">
        <v>0</v>
      </c>
    </row>
    <row r="147" spans="1:34" x14ac:dyDescent="0.3">
      <c r="A147" s="27">
        <v>53</v>
      </c>
      <c r="B147" s="27" t="s">
        <v>217</v>
      </c>
      <c r="C147" s="27" t="s">
        <v>25</v>
      </c>
      <c r="D147" s="27" t="s">
        <v>26</v>
      </c>
      <c r="E147" s="27" t="s">
        <v>209</v>
      </c>
      <c r="F147" s="27" t="s">
        <v>23</v>
      </c>
      <c r="G147" s="27" t="s">
        <v>175</v>
      </c>
      <c r="H147" s="27">
        <v>7</v>
      </c>
      <c r="I147" s="27">
        <v>233.94</v>
      </c>
      <c r="J147" s="27" t="e">
        <f>VLOOKUP($A147,'Measure Inputs'!$A$2:$S$65,2,FALSE)</f>
        <v>#N/A</v>
      </c>
      <c r="K147" s="27" t="e">
        <f>VLOOKUP($A147,'Measure Inputs'!$A$2:$S$65,3,FALSE)</f>
        <v>#N/A</v>
      </c>
      <c r="L147" s="27" t="e">
        <f>VLOOKUP($A147,'Measure Inputs'!$A$2:$S$65,4,FALSE)</f>
        <v>#N/A</v>
      </c>
      <c r="M147" s="27" t="e">
        <f>VLOOKUP($A147,'Measure Inputs'!$A$2:$S$65,5,FALSE)</f>
        <v>#N/A</v>
      </c>
      <c r="N147" s="27" t="e">
        <f>VLOOKUP($A147,'Measure Inputs'!$A$2:$S$65,7,FALSE)</f>
        <v>#N/A</v>
      </c>
      <c r="O147" s="27" t="e">
        <f>VLOOKUP($A147,'Measure Inputs'!$A$2:$S$65,9,FALSE)</f>
        <v>#N/A</v>
      </c>
      <c r="P147" s="27" t="e">
        <f>VLOOKUP($A147,'Measure Inputs'!$A$2:$S$65,10,FALSE)</f>
        <v>#N/A</v>
      </c>
      <c r="Q147" s="27" t="e">
        <f>VLOOKUP($A147,'Measure Inputs'!$A$2:$S$65,11,FALSE)</f>
        <v>#N/A</v>
      </c>
      <c r="R147" s="27" t="e">
        <f>VLOOKUP($A147,'Measure Inputs'!$A$2:$S$65,12,FALSE)</f>
        <v>#N/A</v>
      </c>
      <c r="S147" s="27" t="e">
        <f>VLOOKUP($A147,'Measure Inputs'!$A$2:$S$65,13,FALSE)</f>
        <v>#N/A</v>
      </c>
      <c r="T147" s="27" t="e">
        <f>VLOOKUP($A147,'Measure Inputs'!$A$2:$S$65,14,FALSE)</f>
        <v>#N/A</v>
      </c>
      <c r="U147" s="27" t="e">
        <f>VLOOKUP($A147,'Measure Inputs'!$A$2:$S$65,15,FALSE)</f>
        <v>#N/A</v>
      </c>
      <c r="V147" s="27" t="e">
        <f>VLOOKUP($A147,'Measure Inputs'!$A$2:$S$65,16,FALSE)</f>
        <v>#N/A</v>
      </c>
      <c r="W147" s="27" t="e">
        <f>VLOOKUP($A147,'Measure Inputs'!$A$2:$S$65,17,FALSE)</f>
        <v>#N/A</v>
      </c>
      <c r="X147" s="27" t="e">
        <f>VLOOKUP($A147,'Measure Inputs'!$A$2:$S$65,18,FALSE)</f>
        <v>#N/A</v>
      </c>
      <c r="Y147" s="32" t="e">
        <f>VLOOKUP($A147,'Measure Inputs'!$A$2:$S$65,19,FALSE)</f>
        <v>#N/A</v>
      </c>
      <c r="Z147" s="27">
        <v>0</v>
      </c>
      <c r="AA147" s="27">
        <v>0</v>
      </c>
      <c r="AB147" s="27">
        <v>0</v>
      </c>
      <c r="AC147" s="27">
        <v>0</v>
      </c>
      <c r="AD147" s="27">
        <v>0</v>
      </c>
      <c r="AE147" s="27">
        <v>0</v>
      </c>
      <c r="AF147" s="27">
        <v>0</v>
      </c>
      <c r="AG147" s="27">
        <v>0</v>
      </c>
      <c r="AH147" s="27">
        <v>0</v>
      </c>
    </row>
    <row r="148" spans="1:34" x14ac:dyDescent="0.3">
      <c r="A148" s="27">
        <v>54</v>
      </c>
      <c r="B148" s="27" t="s">
        <v>218</v>
      </c>
      <c r="C148" s="27" t="s">
        <v>25</v>
      </c>
      <c r="D148" s="27" t="s">
        <v>33</v>
      </c>
      <c r="E148" s="27" t="s">
        <v>209</v>
      </c>
      <c r="F148" s="27" t="s">
        <v>23</v>
      </c>
      <c r="G148" s="27" t="s">
        <v>163</v>
      </c>
      <c r="H148" s="27">
        <v>11</v>
      </c>
      <c r="I148" s="27">
        <v>186.31</v>
      </c>
      <c r="J148" s="27" t="str">
        <f>VLOOKUP($A148,'Measure Inputs'!$A$2:$S$65,2,FALSE)</f>
        <v>Existing</v>
      </c>
      <c r="K148" s="27" t="str">
        <f>VLOOKUP($A148,'Measure Inputs'!$A$2:$S$65,3,FALSE)</f>
        <v>Energy Affordability</v>
      </c>
      <c r="L148" s="27" t="str">
        <f>VLOOKUP($A148,'Measure Inputs'!$A$2:$S$65,4,FALSE)</f>
        <v>Thermostat</v>
      </c>
      <c r="M148" s="27" t="str">
        <f>VLOOKUP($A148,'Measure Inputs'!$A$2:$S$65,5,FALSE)</f>
        <v>Residential</v>
      </c>
      <c r="N148" s="27" t="str">
        <f>VLOOKUP($A148,'Measure Inputs'!$A$2:$S$65,7,FALSE)</f>
        <v>Heating</v>
      </c>
      <c r="O148" s="27" t="str">
        <f>VLOOKUP($A148,'Measure Inputs'!$A$2:$S$65,9,FALSE)</f>
        <v>Smart Thermostat- Baseboard Heating</v>
      </c>
      <c r="P148" s="27" t="str">
        <f>VLOOKUP($A148,'Measure Inputs'!$A$2:$S$65,10,FALSE)</f>
        <v>Electric baseboard heating with non-programmable or programmable thermostat</v>
      </c>
      <c r="Q148" s="27" t="str">
        <f>VLOOKUP($A148,'Measure Inputs'!$A$2:$S$65,11,FALSE)</f>
        <v>per unit</v>
      </c>
      <c r="R148" s="27" t="str">
        <f>VLOOKUP($A148,'Measure Inputs'!$A$2:$S$65,12,FALSE)</f>
        <v>Retrofit</v>
      </c>
      <c r="S148" s="27">
        <f>VLOOKUP($A148,'Measure Inputs'!$A$2:$S$65,13,FALSE)</f>
        <v>11</v>
      </c>
      <c r="T148" s="27">
        <f>VLOOKUP($A148,'Measure Inputs'!$A$2:$S$65,14,FALSE)</f>
        <v>107.44000000000001</v>
      </c>
      <c r="U148" s="27">
        <f>VLOOKUP($A148,'Measure Inputs'!$A$2:$S$65,15,FALSE)</f>
        <v>0</v>
      </c>
      <c r="V148" s="27">
        <f>VLOOKUP($A148,'Measure Inputs'!$A$2:$S$65,16,FALSE)</f>
        <v>53.720000000000006</v>
      </c>
      <c r="W148" s="27">
        <f>VLOOKUP($A148,'Measure Inputs'!$A$2:$S$65,17,FALSE)</f>
        <v>0</v>
      </c>
      <c r="X148" s="27" t="str">
        <f>VLOOKUP($A148,'Measure Inputs'!$A$2:$S$65,18,FALSE)</f>
        <v>No</v>
      </c>
      <c r="Y148" s="32">
        <f>VLOOKUP($A148,'Measure Inputs'!$A$2:$S$65,19,FALSE)</f>
        <v>1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</row>
    <row r="149" spans="1:34" x14ac:dyDescent="0.3">
      <c r="A149" s="27">
        <v>54</v>
      </c>
      <c r="B149" s="27" t="s">
        <v>218</v>
      </c>
      <c r="C149" s="27" t="s">
        <v>25</v>
      </c>
      <c r="D149" s="27" t="s">
        <v>36</v>
      </c>
      <c r="E149" s="27" t="s">
        <v>209</v>
      </c>
      <c r="F149" s="27" t="s">
        <v>23</v>
      </c>
      <c r="G149" s="27" t="s">
        <v>163</v>
      </c>
      <c r="H149" s="27">
        <v>11</v>
      </c>
      <c r="I149" s="27">
        <v>186.31</v>
      </c>
      <c r="J149" s="27" t="str">
        <f>VLOOKUP($A149,'Measure Inputs'!$A$2:$S$65,2,FALSE)</f>
        <v>Existing</v>
      </c>
      <c r="K149" s="27" t="str">
        <f>VLOOKUP($A149,'Measure Inputs'!$A$2:$S$65,3,FALSE)</f>
        <v>Energy Affordability</v>
      </c>
      <c r="L149" s="27" t="str">
        <f>VLOOKUP($A149,'Measure Inputs'!$A$2:$S$65,4,FALSE)</f>
        <v>Thermostat</v>
      </c>
      <c r="M149" s="27" t="str">
        <f>VLOOKUP($A149,'Measure Inputs'!$A$2:$S$65,5,FALSE)</f>
        <v>Residential</v>
      </c>
      <c r="N149" s="27" t="str">
        <f>VLOOKUP($A149,'Measure Inputs'!$A$2:$S$65,7,FALSE)</f>
        <v>Heating</v>
      </c>
      <c r="O149" s="27" t="str">
        <f>VLOOKUP($A149,'Measure Inputs'!$A$2:$S$65,9,FALSE)</f>
        <v>Smart Thermostat- Baseboard Heating</v>
      </c>
      <c r="P149" s="27" t="str">
        <f>VLOOKUP($A149,'Measure Inputs'!$A$2:$S$65,10,FALSE)</f>
        <v>Electric baseboard heating with non-programmable or programmable thermostat</v>
      </c>
      <c r="Q149" s="27" t="str">
        <f>VLOOKUP($A149,'Measure Inputs'!$A$2:$S$65,11,FALSE)</f>
        <v>per unit</v>
      </c>
      <c r="R149" s="27" t="str">
        <f>VLOOKUP($A149,'Measure Inputs'!$A$2:$S$65,12,FALSE)</f>
        <v>Retrofit</v>
      </c>
      <c r="S149" s="27">
        <f>VLOOKUP($A149,'Measure Inputs'!$A$2:$S$65,13,FALSE)</f>
        <v>11</v>
      </c>
      <c r="T149" s="27">
        <f>VLOOKUP($A149,'Measure Inputs'!$A$2:$S$65,14,FALSE)</f>
        <v>107.44000000000001</v>
      </c>
      <c r="U149" s="27">
        <f>VLOOKUP($A149,'Measure Inputs'!$A$2:$S$65,15,FALSE)</f>
        <v>0</v>
      </c>
      <c r="V149" s="27">
        <f>VLOOKUP($A149,'Measure Inputs'!$A$2:$S$65,16,FALSE)</f>
        <v>53.720000000000006</v>
      </c>
      <c r="W149" s="27">
        <f>VLOOKUP($A149,'Measure Inputs'!$A$2:$S$65,17,FALSE)</f>
        <v>0</v>
      </c>
      <c r="X149" s="27" t="str">
        <f>VLOOKUP($A149,'Measure Inputs'!$A$2:$S$65,18,FALSE)</f>
        <v>No</v>
      </c>
      <c r="Y149" s="32">
        <f>VLOOKUP($A149,'Measure Inputs'!$A$2:$S$65,19,FALSE)</f>
        <v>1</v>
      </c>
      <c r="Z149" s="27">
        <v>0</v>
      </c>
      <c r="AA149" s="27">
        <v>0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0</v>
      </c>
      <c r="AH149" s="27">
        <v>0</v>
      </c>
    </row>
    <row r="150" spans="1:34" x14ac:dyDescent="0.3">
      <c r="A150" s="27">
        <v>56</v>
      </c>
      <c r="B150" s="27" t="s">
        <v>219</v>
      </c>
      <c r="C150" s="27" t="s">
        <v>25</v>
      </c>
      <c r="D150" s="27" t="s">
        <v>26</v>
      </c>
      <c r="E150" s="27" t="s">
        <v>209</v>
      </c>
      <c r="F150" s="27" t="s">
        <v>23</v>
      </c>
      <c r="G150" s="27" t="s">
        <v>163</v>
      </c>
      <c r="H150" s="27">
        <v>11</v>
      </c>
      <c r="I150" s="27">
        <v>186.31</v>
      </c>
      <c r="J150" s="27" t="e">
        <f>VLOOKUP($A150,'Measure Inputs'!$A$2:$S$65,2,FALSE)</f>
        <v>#N/A</v>
      </c>
      <c r="K150" s="27" t="e">
        <f>VLOOKUP($A150,'Measure Inputs'!$A$2:$S$65,3,FALSE)</f>
        <v>#N/A</v>
      </c>
      <c r="L150" s="27" t="e">
        <f>VLOOKUP($A150,'Measure Inputs'!$A$2:$S$65,4,FALSE)</f>
        <v>#N/A</v>
      </c>
      <c r="M150" s="27" t="e">
        <f>VLOOKUP($A150,'Measure Inputs'!$A$2:$S$65,5,FALSE)</f>
        <v>#N/A</v>
      </c>
      <c r="N150" s="27" t="e">
        <f>VLOOKUP($A150,'Measure Inputs'!$A$2:$S$65,7,FALSE)</f>
        <v>#N/A</v>
      </c>
      <c r="O150" s="27" t="e">
        <f>VLOOKUP($A150,'Measure Inputs'!$A$2:$S$65,9,FALSE)</f>
        <v>#N/A</v>
      </c>
      <c r="P150" s="27" t="e">
        <f>VLOOKUP($A150,'Measure Inputs'!$A$2:$S$65,10,FALSE)</f>
        <v>#N/A</v>
      </c>
      <c r="Q150" s="27" t="e">
        <f>VLOOKUP($A150,'Measure Inputs'!$A$2:$S$65,11,FALSE)</f>
        <v>#N/A</v>
      </c>
      <c r="R150" s="27" t="e">
        <f>VLOOKUP($A150,'Measure Inputs'!$A$2:$S$65,12,FALSE)</f>
        <v>#N/A</v>
      </c>
      <c r="S150" s="27" t="e">
        <f>VLOOKUP($A150,'Measure Inputs'!$A$2:$S$65,13,FALSE)</f>
        <v>#N/A</v>
      </c>
      <c r="T150" s="27" t="e">
        <f>VLOOKUP($A150,'Measure Inputs'!$A$2:$S$65,14,FALSE)</f>
        <v>#N/A</v>
      </c>
      <c r="U150" s="27" t="e">
        <f>VLOOKUP($A150,'Measure Inputs'!$A$2:$S$65,15,FALSE)</f>
        <v>#N/A</v>
      </c>
      <c r="V150" s="27" t="e">
        <f>VLOOKUP($A150,'Measure Inputs'!$A$2:$S$65,16,FALSE)</f>
        <v>#N/A</v>
      </c>
      <c r="W150" s="27" t="e">
        <f>VLOOKUP($A150,'Measure Inputs'!$A$2:$S$65,17,FALSE)</f>
        <v>#N/A</v>
      </c>
      <c r="X150" s="27" t="e">
        <f>VLOOKUP($A150,'Measure Inputs'!$A$2:$S$65,18,FALSE)</f>
        <v>#N/A</v>
      </c>
      <c r="Y150" s="32" t="e">
        <f>VLOOKUP($A150,'Measure Inputs'!$A$2:$S$65,19,FALSE)</f>
        <v>#N/A</v>
      </c>
      <c r="Z150" s="27">
        <v>0</v>
      </c>
      <c r="AA150" s="27">
        <v>0</v>
      </c>
      <c r="AB150" s="27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H150" s="27">
        <v>0</v>
      </c>
    </row>
    <row r="151" spans="1:34" x14ac:dyDescent="0.3">
      <c r="A151" s="27">
        <v>57</v>
      </c>
      <c r="B151" s="27" t="s">
        <v>220</v>
      </c>
      <c r="C151" s="27" t="s">
        <v>25</v>
      </c>
      <c r="D151" s="27" t="s">
        <v>26</v>
      </c>
      <c r="E151" s="27" t="s">
        <v>209</v>
      </c>
      <c r="F151" s="27" t="s">
        <v>23</v>
      </c>
      <c r="G151" s="27" t="s">
        <v>163</v>
      </c>
      <c r="H151" s="27">
        <v>11</v>
      </c>
      <c r="I151" s="27">
        <v>838.71</v>
      </c>
      <c r="J151" s="27" t="e">
        <f>VLOOKUP($A151,'Measure Inputs'!$A$2:$S$65,2,FALSE)</f>
        <v>#N/A</v>
      </c>
      <c r="K151" s="27" t="e">
        <f>VLOOKUP($A151,'Measure Inputs'!$A$2:$S$65,3,FALSE)</f>
        <v>#N/A</v>
      </c>
      <c r="L151" s="27" t="e">
        <f>VLOOKUP($A151,'Measure Inputs'!$A$2:$S$65,4,FALSE)</f>
        <v>#N/A</v>
      </c>
      <c r="M151" s="27" t="e">
        <f>VLOOKUP($A151,'Measure Inputs'!$A$2:$S$65,5,FALSE)</f>
        <v>#N/A</v>
      </c>
      <c r="N151" s="27" t="e">
        <f>VLOOKUP($A151,'Measure Inputs'!$A$2:$S$65,7,FALSE)</f>
        <v>#N/A</v>
      </c>
      <c r="O151" s="27" t="e">
        <f>VLOOKUP($A151,'Measure Inputs'!$A$2:$S$65,9,FALSE)</f>
        <v>#N/A</v>
      </c>
      <c r="P151" s="27" t="e">
        <f>VLOOKUP($A151,'Measure Inputs'!$A$2:$S$65,10,FALSE)</f>
        <v>#N/A</v>
      </c>
      <c r="Q151" s="27" t="e">
        <f>VLOOKUP($A151,'Measure Inputs'!$A$2:$S$65,11,FALSE)</f>
        <v>#N/A</v>
      </c>
      <c r="R151" s="27" t="e">
        <f>VLOOKUP($A151,'Measure Inputs'!$A$2:$S$65,12,FALSE)</f>
        <v>#N/A</v>
      </c>
      <c r="S151" s="27" t="e">
        <f>VLOOKUP($A151,'Measure Inputs'!$A$2:$S$65,13,FALSE)</f>
        <v>#N/A</v>
      </c>
      <c r="T151" s="27" t="e">
        <f>VLOOKUP($A151,'Measure Inputs'!$A$2:$S$65,14,FALSE)</f>
        <v>#N/A</v>
      </c>
      <c r="U151" s="27" t="e">
        <f>VLOOKUP($A151,'Measure Inputs'!$A$2:$S$65,15,FALSE)</f>
        <v>#N/A</v>
      </c>
      <c r="V151" s="27" t="e">
        <f>VLOOKUP($A151,'Measure Inputs'!$A$2:$S$65,16,FALSE)</f>
        <v>#N/A</v>
      </c>
      <c r="W151" s="27" t="e">
        <f>VLOOKUP($A151,'Measure Inputs'!$A$2:$S$65,17,FALSE)</f>
        <v>#N/A</v>
      </c>
      <c r="X151" s="27" t="e">
        <f>VLOOKUP($A151,'Measure Inputs'!$A$2:$S$65,18,FALSE)</f>
        <v>#N/A</v>
      </c>
      <c r="Y151" s="32" t="e">
        <f>VLOOKUP($A151,'Measure Inputs'!$A$2:$S$65,19,FALSE)</f>
        <v>#N/A</v>
      </c>
      <c r="Z151" s="27">
        <v>0</v>
      </c>
      <c r="AA151" s="27">
        <v>0</v>
      </c>
      <c r="AB151" s="27">
        <v>0</v>
      </c>
      <c r="AC151" s="27">
        <v>0</v>
      </c>
      <c r="AD151" s="27">
        <v>0</v>
      </c>
      <c r="AE151" s="27">
        <v>0</v>
      </c>
      <c r="AF151" s="27">
        <v>0</v>
      </c>
      <c r="AG151" s="27">
        <v>0</v>
      </c>
      <c r="AH151" s="27">
        <v>0</v>
      </c>
    </row>
    <row r="152" spans="1:34" x14ac:dyDescent="0.3">
      <c r="A152" s="27">
        <v>62</v>
      </c>
      <c r="B152" s="27" t="s">
        <v>191</v>
      </c>
      <c r="C152" s="27" t="s">
        <v>25</v>
      </c>
      <c r="D152" s="27" t="s">
        <v>26</v>
      </c>
      <c r="E152" s="27" t="s">
        <v>209</v>
      </c>
      <c r="F152" s="27" t="s">
        <v>189</v>
      </c>
      <c r="G152" s="27" t="s">
        <v>189</v>
      </c>
      <c r="H152" s="27">
        <v>15</v>
      </c>
      <c r="I152" s="27">
        <v>9</v>
      </c>
      <c r="J152" s="27" t="str">
        <f>VLOOKUP($A152,'Measure Inputs'!$A$2:$S$65,2,FALSE)</f>
        <v>Existing</v>
      </c>
      <c r="K152" s="27" t="str">
        <f>VLOOKUP($A152,'Measure Inputs'!$A$2:$S$65,3,FALSE)</f>
        <v>BESS (DR)</v>
      </c>
      <c r="L152" s="27" t="str">
        <f>VLOOKUP($A152,'Measure Inputs'!$A$2:$S$65,4,FALSE)</f>
        <v>BESS (DR)</v>
      </c>
      <c r="M152" s="27" t="str">
        <f>VLOOKUP($A152,'Measure Inputs'!$A$2:$S$65,5,FALSE)</f>
        <v>Residential</v>
      </c>
      <c r="N152" s="27" t="str">
        <f>VLOOKUP($A152,'Measure Inputs'!$A$2:$S$65,7,FALSE)</f>
        <v>Battery</v>
      </c>
      <c r="O152" s="27" t="str">
        <f>VLOOKUP($A152,'Measure Inputs'!$A$2:$S$65,9,FALSE)</f>
        <v>Enrolled in DR</v>
      </c>
      <c r="P152" s="27" t="str">
        <f>VLOOKUP($A152,'Measure Inputs'!$A$2:$S$65,10,FALSE)</f>
        <v>Not Enrolled in DR</v>
      </c>
      <c r="Q152" s="27" t="str">
        <f>VLOOKUP($A152,'Measure Inputs'!$A$2:$S$65,11,FALSE)</f>
        <v>per unit</v>
      </c>
      <c r="R152" s="27" t="str">
        <f>VLOOKUP($A152,'Measure Inputs'!$A$2:$S$65,12,FALSE)</f>
        <v>Retrofit</v>
      </c>
      <c r="S152" s="27">
        <f>VLOOKUP($A152,'Measure Inputs'!$A$2:$S$65,13,FALSE)</f>
        <v>15</v>
      </c>
      <c r="T152" s="27">
        <f>VLOOKUP($A152,'Measure Inputs'!$A$2:$S$65,14,FALSE)</f>
        <v>24401</v>
      </c>
      <c r="U152" s="27">
        <f>VLOOKUP($A152,'Measure Inputs'!$A$2:$S$65,15,FALSE)</f>
        <v>24401</v>
      </c>
      <c r="V152" s="27">
        <f>VLOOKUP($A152,'Measure Inputs'!$A$2:$S$65,16,FALSE)</f>
        <v>0</v>
      </c>
      <c r="W152" s="27">
        <f>VLOOKUP($A152,'Measure Inputs'!$A$2:$S$65,17,FALSE)</f>
        <v>1745</v>
      </c>
      <c r="X152" s="27" t="str">
        <f>VLOOKUP($A152,'Measure Inputs'!$A$2:$S$65,18,FALSE)</f>
        <v>No</v>
      </c>
      <c r="Y152" s="32">
        <f>VLOOKUP($A152,'Measure Inputs'!$A$2:$S$65,19,FALSE)</f>
        <v>1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</row>
    <row r="153" spans="1:34" x14ac:dyDescent="0.3">
      <c r="A153" s="27">
        <v>62</v>
      </c>
      <c r="B153" s="27" t="s">
        <v>191</v>
      </c>
      <c r="C153" s="27" t="s">
        <v>25</v>
      </c>
      <c r="D153" s="27" t="s">
        <v>33</v>
      </c>
      <c r="E153" s="27" t="s">
        <v>209</v>
      </c>
      <c r="F153" s="27" t="s">
        <v>189</v>
      </c>
      <c r="G153" s="27" t="s">
        <v>189</v>
      </c>
      <c r="H153" s="27">
        <v>15</v>
      </c>
      <c r="I153" s="27">
        <v>9</v>
      </c>
      <c r="J153" s="27" t="str">
        <f>VLOOKUP($A153,'Measure Inputs'!$A$2:$S$65,2,FALSE)</f>
        <v>Existing</v>
      </c>
      <c r="K153" s="27" t="str">
        <f>VLOOKUP($A153,'Measure Inputs'!$A$2:$S$65,3,FALSE)</f>
        <v>BESS (DR)</v>
      </c>
      <c r="L153" s="27" t="str">
        <f>VLOOKUP($A153,'Measure Inputs'!$A$2:$S$65,4,FALSE)</f>
        <v>BESS (DR)</v>
      </c>
      <c r="M153" s="27" t="str">
        <f>VLOOKUP($A153,'Measure Inputs'!$A$2:$S$65,5,FALSE)</f>
        <v>Residential</v>
      </c>
      <c r="N153" s="27" t="str">
        <f>VLOOKUP($A153,'Measure Inputs'!$A$2:$S$65,7,FALSE)</f>
        <v>Battery</v>
      </c>
      <c r="O153" s="27" t="str">
        <f>VLOOKUP($A153,'Measure Inputs'!$A$2:$S$65,9,FALSE)</f>
        <v>Enrolled in DR</v>
      </c>
      <c r="P153" s="27" t="str">
        <f>VLOOKUP($A153,'Measure Inputs'!$A$2:$S$65,10,FALSE)</f>
        <v>Not Enrolled in DR</v>
      </c>
      <c r="Q153" s="27" t="str">
        <f>VLOOKUP($A153,'Measure Inputs'!$A$2:$S$65,11,FALSE)</f>
        <v>per unit</v>
      </c>
      <c r="R153" s="27" t="str">
        <f>VLOOKUP($A153,'Measure Inputs'!$A$2:$S$65,12,FALSE)</f>
        <v>Retrofit</v>
      </c>
      <c r="S153" s="27">
        <f>VLOOKUP($A153,'Measure Inputs'!$A$2:$S$65,13,FALSE)</f>
        <v>15</v>
      </c>
      <c r="T153" s="27">
        <f>VLOOKUP($A153,'Measure Inputs'!$A$2:$S$65,14,FALSE)</f>
        <v>24401</v>
      </c>
      <c r="U153" s="27">
        <f>VLOOKUP($A153,'Measure Inputs'!$A$2:$S$65,15,FALSE)</f>
        <v>24401</v>
      </c>
      <c r="V153" s="27">
        <f>VLOOKUP($A153,'Measure Inputs'!$A$2:$S$65,16,FALSE)</f>
        <v>0</v>
      </c>
      <c r="W153" s="27">
        <f>VLOOKUP($A153,'Measure Inputs'!$A$2:$S$65,17,FALSE)</f>
        <v>1745</v>
      </c>
      <c r="X153" s="27" t="str">
        <f>VLOOKUP($A153,'Measure Inputs'!$A$2:$S$65,18,FALSE)</f>
        <v>No</v>
      </c>
      <c r="Y153" s="32">
        <f>VLOOKUP($A153,'Measure Inputs'!$A$2:$S$65,19,FALSE)</f>
        <v>1</v>
      </c>
      <c r="Z153" s="27">
        <v>0</v>
      </c>
      <c r="AA153" s="27">
        <v>0</v>
      </c>
      <c r="AB153" s="27">
        <v>0</v>
      </c>
      <c r="AC153" s="27">
        <v>0</v>
      </c>
      <c r="AD153" s="27">
        <v>0</v>
      </c>
      <c r="AE153" s="27">
        <v>0</v>
      </c>
      <c r="AF153" s="27">
        <v>0</v>
      </c>
      <c r="AG153" s="27">
        <v>0</v>
      </c>
      <c r="AH153" s="27">
        <v>0</v>
      </c>
    </row>
    <row r="154" spans="1:34" x14ac:dyDescent="0.3">
      <c r="A154" s="27">
        <v>62</v>
      </c>
      <c r="B154" s="27" t="s">
        <v>191</v>
      </c>
      <c r="C154" s="27" t="s">
        <v>25</v>
      </c>
      <c r="D154" s="27" t="s">
        <v>36</v>
      </c>
      <c r="E154" s="27" t="s">
        <v>209</v>
      </c>
      <c r="F154" s="27" t="s">
        <v>189</v>
      </c>
      <c r="G154" s="27" t="s">
        <v>189</v>
      </c>
      <c r="H154" s="27">
        <v>15</v>
      </c>
      <c r="I154" s="27">
        <v>9</v>
      </c>
      <c r="J154" s="27" t="str">
        <f>VLOOKUP($A154,'Measure Inputs'!$A$2:$S$65,2,FALSE)</f>
        <v>Existing</v>
      </c>
      <c r="K154" s="27" t="str">
        <f>VLOOKUP($A154,'Measure Inputs'!$A$2:$S$65,3,FALSE)</f>
        <v>BESS (DR)</v>
      </c>
      <c r="L154" s="27" t="str">
        <f>VLOOKUP($A154,'Measure Inputs'!$A$2:$S$65,4,FALSE)</f>
        <v>BESS (DR)</v>
      </c>
      <c r="M154" s="27" t="str">
        <f>VLOOKUP($A154,'Measure Inputs'!$A$2:$S$65,5,FALSE)</f>
        <v>Residential</v>
      </c>
      <c r="N154" s="27" t="str">
        <f>VLOOKUP($A154,'Measure Inputs'!$A$2:$S$65,7,FALSE)</f>
        <v>Battery</v>
      </c>
      <c r="O154" s="27" t="str">
        <f>VLOOKUP($A154,'Measure Inputs'!$A$2:$S$65,9,FALSE)</f>
        <v>Enrolled in DR</v>
      </c>
      <c r="P154" s="27" t="str">
        <f>VLOOKUP($A154,'Measure Inputs'!$A$2:$S$65,10,FALSE)</f>
        <v>Not Enrolled in DR</v>
      </c>
      <c r="Q154" s="27" t="str">
        <f>VLOOKUP($A154,'Measure Inputs'!$A$2:$S$65,11,FALSE)</f>
        <v>per unit</v>
      </c>
      <c r="R154" s="27" t="str">
        <f>VLOOKUP($A154,'Measure Inputs'!$A$2:$S$65,12,FALSE)</f>
        <v>Retrofit</v>
      </c>
      <c r="S154" s="27">
        <f>VLOOKUP($A154,'Measure Inputs'!$A$2:$S$65,13,FALSE)</f>
        <v>15</v>
      </c>
      <c r="T154" s="27">
        <f>VLOOKUP($A154,'Measure Inputs'!$A$2:$S$65,14,FALSE)</f>
        <v>24401</v>
      </c>
      <c r="U154" s="27">
        <f>VLOOKUP($A154,'Measure Inputs'!$A$2:$S$65,15,FALSE)</f>
        <v>24401</v>
      </c>
      <c r="V154" s="27">
        <f>VLOOKUP($A154,'Measure Inputs'!$A$2:$S$65,16,FALSE)</f>
        <v>0</v>
      </c>
      <c r="W154" s="27">
        <f>VLOOKUP($A154,'Measure Inputs'!$A$2:$S$65,17,FALSE)</f>
        <v>1745</v>
      </c>
      <c r="X154" s="27" t="str">
        <f>VLOOKUP($A154,'Measure Inputs'!$A$2:$S$65,18,FALSE)</f>
        <v>No</v>
      </c>
      <c r="Y154" s="32">
        <f>VLOOKUP($A154,'Measure Inputs'!$A$2:$S$65,19,FALSE)</f>
        <v>1</v>
      </c>
      <c r="Z154" s="27">
        <v>0</v>
      </c>
      <c r="AA154" s="27">
        <v>0</v>
      </c>
      <c r="AB154" s="27">
        <v>0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H154" s="27">
        <v>0</v>
      </c>
    </row>
    <row r="155" spans="1:34" x14ac:dyDescent="0.3">
      <c r="A155" s="27">
        <v>63</v>
      </c>
      <c r="B155" s="27" t="s">
        <v>192</v>
      </c>
      <c r="C155" s="27" t="s">
        <v>25</v>
      </c>
      <c r="D155" s="27" t="s">
        <v>33</v>
      </c>
      <c r="E155" s="27" t="s">
        <v>209</v>
      </c>
      <c r="F155" s="27" t="s">
        <v>192</v>
      </c>
      <c r="G155" s="27" t="s">
        <v>193</v>
      </c>
      <c r="H155" s="27">
        <v>25</v>
      </c>
      <c r="I155" s="27">
        <v>14712.66993549512</v>
      </c>
      <c r="J155" s="27" t="str">
        <f>VLOOKUP($A155,'Measure Inputs'!$A$2:$S$65,2,FALSE)</f>
        <v>Existing</v>
      </c>
      <c r="K155" s="27" t="str">
        <f>VLOOKUP($A155,'Measure Inputs'!$A$2:$S$65,3,FALSE)</f>
        <v>Solar PV (DER)</v>
      </c>
      <c r="L155" s="27" t="str">
        <f>VLOOKUP($A155,'Measure Inputs'!$A$2:$S$65,4,FALSE)</f>
        <v>SPV (DER)</v>
      </c>
      <c r="M155" s="27" t="str">
        <f>VLOOKUP($A155,'Measure Inputs'!$A$2:$S$65,5,FALSE)</f>
        <v>Residential</v>
      </c>
      <c r="N155" s="27" t="str">
        <f>VLOOKUP($A155,'Measure Inputs'!$A$2:$S$65,7,FALSE)</f>
        <v>PV</v>
      </c>
      <c r="O155" s="27" t="str">
        <f>VLOOKUP($A155,'Measure Inputs'!$A$2:$S$65,9,FALSE)</f>
        <v>Enrolled in DER</v>
      </c>
      <c r="P155" s="27" t="str">
        <f>VLOOKUP($A155,'Measure Inputs'!$A$2:$S$65,10,FALSE)</f>
        <v>Not Enrolled in DER</v>
      </c>
      <c r="Q155" s="27" t="str">
        <f>VLOOKUP($A155,'Measure Inputs'!$A$2:$S$65,11,FALSE)</f>
        <v>per unit</v>
      </c>
      <c r="R155" s="27" t="str">
        <f>VLOOKUP($A155,'Measure Inputs'!$A$2:$S$65,12,FALSE)</f>
        <v>Retrofit</v>
      </c>
      <c r="S155" s="27">
        <f>VLOOKUP($A155,'Measure Inputs'!$A$2:$S$65,13,FALSE)</f>
        <v>25</v>
      </c>
      <c r="T155" s="27">
        <f>VLOOKUP($A155,'Measure Inputs'!$A$2:$S$65,14,FALSE)</f>
        <v>31720</v>
      </c>
      <c r="U155" s="27">
        <f>VLOOKUP($A155,'Measure Inputs'!$A$2:$S$65,15,FALSE)</f>
        <v>31720</v>
      </c>
      <c r="V155" s="27">
        <f>VLOOKUP($A155,'Measure Inputs'!$A$2:$S$65,16,FALSE)</f>
        <v>0</v>
      </c>
      <c r="W155" s="27">
        <f>VLOOKUP($A155,'Measure Inputs'!$A$2:$S$65,17,FALSE)</f>
        <v>680</v>
      </c>
      <c r="X155" s="27" t="str">
        <f>VLOOKUP($A155,'Measure Inputs'!$A$2:$S$65,18,FALSE)</f>
        <v>Yes</v>
      </c>
      <c r="Y155" s="32">
        <f>VLOOKUP($A155,'Measure Inputs'!$A$2:$S$65,19,FALSE)</f>
        <v>1</v>
      </c>
      <c r="Z155" s="27">
        <v>0</v>
      </c>
      <c r="AA155" s="27">
        <v>0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</row>
    <row r="156" spans="1:34" x14ac:dyDescent="0.3">
      <c r="A156" s="27">
        <v>63</v>
      </c>
      <c r="B156" s="27" t="s">
        <v>192</v>
      </c>
      <c r="C156" s="27" t="s">
        <v>25</v>
      </c>
      <c r="D156" s="27" t="s">
        <v>36</v>
      </c>
      <c r="E156" s="27" t="s">
        <v>209</v>
      </c>
      <c r="F156" s="27" t="s">
        <v>192</v>
      </c>
      <c r="G156" s="27" t="s">
        <v>193</v>
      </c>
      <c r="H156" s="27">
        <v>25</v>
      </c>
      <c r="I156" s="27">
        <v>14712.67000137823</v>
      </c>
      <c r="J156" s="27" t="str">
        <f>VLOOKUP($A156,'Measure Inputs'!$A$2:$S$65,2,FALSE)</f>
        <v>Existing</v>
      </c>
      <c r="K156" s="27" t="str">
        <f>VLOOKUP($A156,'Measure Inputs'!$A$2:$S$65,3,FALSE)</f>
        <v>Solar PV (DER)</v>
      </c>
      <c r="L156" s="27" t="str">
        <f>VLOOKUP($A156,'Measure Inputs'!$A$2:$S$65,4,FALSE)</f>
        <v>SPV (DER)</v>
      </c>
      <c r="M156" s="27" t="str">
        <f>VLOOKUP($A156,'Measure Inputs'!$A$2:$S$65,5,FALSE)</f>
        <v>Residential</v>
      </c>
      <c r="N156" s="27" t="str">
        <f>VLOOKUP($A156,'Measure Inputs'!$A$2:$S$65,7,FALSE)</f>
        <v>PV</v>
      </c>
      <c r="O156" s="27" t="str">
        <f>VLOOKUP($A156,'Measure Inputs'!$A$2:$S$65,9,FALSE)</f>
        <v>Enrolled in DER</v>
      </c>
      <c r="P156" s="27" t="str">
        <f>VLOOKUP($A156,'Measure Inputs'!$A$2:$S$65,10,FALSE)</f>
        <v>Not Enrolled in DER</v>
      </c>
      <c r="Q156" s="27" t="str">
        <f>VLOOKUP($A156,'Measure Inputs'!$A$2:$S$65,11,FALSE)</f>
        <v>per unit</v>
      </c>
      <c r="R156" s="27" t="str">
        <f>VLOOKUP($A156,'Measure Inputs'!$A$2:$S$65,12,FALSE)</f>
        <v>Retrofit</v>
      </c>
      <c r="S156" s="27">
        <f>VLOOKUP($A156,'Measure Inputs'!$A$2:$S$65,13,FALSE)</f>
        <v>25</v>
      </c>
      <c r="T156" s="27">
        <f>VLOOKUP($A156,'Measure Inputs'!$A$2:$S$65,14,FALSE)</f>
        <v>31720</v>
      </c>
      <c r="U156" s="27">
        <f>VLOOKUP($A156,'Measure Inputs'!$A$2:$S$65,15,FALSE)</f>
        <v>31720</v>
      </c>
      <c r="V156" s="27">
        <f>VLOOKUP($A156,'Measure Inputs'!$A$2:$S$65,16,FALSE)</f>
        <v>0</v>
      </c>
      <c r="W156" s="27">
        <f>VLOOKUP($A156,'Measure Inputs'!$A$2:$S$65,17,FALSE)</f>
        <v>680</v>
      </c>
      <c r="X156" s="27" t="str">
        <f>VLOOKUP($A156,'Measure Inputs'!$A$2:$S$65,18,FALSE)</f>
        <v>Yes</v>
      </c>
      <c r="Y156" s="32">
        <f>VLOOKUP($A156,'Measure Inputs'!$A$2:$S$65,19,FALSE)</f>
        <v>1</v>
      </c>
      <c r="Z156" s="27">
        <v>0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</row>
    <row r="157" spans="1:34" x14ac:dyDescent="0.3">
      <c r="A157" s="27">
        <v>64</v>
      </c>
      <c r="B157" s="27" t="s">
        <v>197</v>
      </c>
      <c r="C157" s="27" t="s">
        <v>25</v>
      </c>
      <c r="D157" s="27" t="s">
        <v>33</v>
      </c>
      <c r="E157" s="27" t="s">
        <v>209</v>
      </c>
      <c r="F157" s="27" t="s">
        <v>197</v>
      </c>
      <c r="G157" s="27" t="s">
        <v>198</v>
      </c>
      <c r="H157" s="27">
        <v>20</v>
      </c>
      <c r="I157" s="27">
        <v>14721.66993549512</v>
      </c>
      <c r="J157" s="27" t="str">
        <f>VLOOKUP($A157,'Measure Inputs'!$A$2:$S$65,2,FALSE)</f>
        <v>Existing</v>
      </c>
      <c r="K157" s="27" t="str">
        <f>VLOOKUP($A157,'Measure Inputs'!$A$2:$S$65,3,FALSE)</f>
        <v>Solar PV + Battery Storage (DER)</v>
      </c>
      <c r="L157" s="27" t="str">
        <f>VLOOKUP($A157,'Measure Inputs'!$A$2:$S$65,4,FALSE)</f>
        <v>SPV + BESS (DER)</v>
      </c>
      <c r="M157" s="27" t="str">
        <f>VLOOKUP($A157,'Measure Inputs'!$A$2:$S$65,5,FALSE)</f>
        <v>Residential</v>
      </c>
      <c r="N157" s="27" t="str">
        <f>VLOOKUP($A157,'Measure Inputs'!$A$2:$S$65,7,FALSE)</f>
        <v>Battery</v>
      </c>
      <c r="O157" s="27" t="str">
        <f>VLOOKUP($A157,'Measure Inputs'!$A$2:$S$65,9,FALSE)</f>
        <v>Enrolled in DER</v>
      </c>
      <c r="P157" s="27" t="str">
        <f>VLOOKUP($A157,'Measure Inputs'!$A$2:$S$65,10,FALSE)</f>
        <v>Not Enrolled in DER</v>
      </c>
      <c r="Q157" s="27" t="str">
        <f>VLOOKUP($A157,'Measure Inputs'!$A$2:$S$65,11,FALSE)</f>
        <v>per unit</v>
      </c>
      <c r="R157" s="27" t="str">
        <f>VLOOKUP($A157,'Measure Inputs'!$A$2:$S$65,12,FALSE)</f>
        <v>Retrofit</v>
      </c>
      <c r="S157" s="27">
        <f>VLOOKUP($A157,'Measure Inputs'!$A$2:$S$65,13,FALSE)</f>
        <v>20</v>
      </c>
      <c r="T157" s="27">
        <f>VLOOKUP($A157,'Measure Inputs'!$A$2:$S$65,14,FALSE)</f>
        <v>56121</v>
      </c>
      <c r="U157" s="27">
        <f>VLOOKUP($A157,'Measure Inputs'!$A$2:$S$65,15,FALSE)</f>
        <v>56121</v>
      </c>
      <c r="V157" s="27">
        <f>VLOOKUP($A157,'Measure Inputs'!$A$2:$S$65,16,FALSE)</f>
        <v>0</v>
      </c>
      <c r="W157" s="27">
        <f>VLOOKUP($A157,'Measure Inputs'!$A$2:$S$65,17,FALSE)</f>
        <v>2425</v>
      </c>
      <c r="X157" s="27" t="str">
        <f>VLOOKUP($A157,'Measure Inputs'!$A$2:$S$65,18,FALSE)</f>
        <v>Yes</v>
      </c>
      <c r="Y157" s="32">
        <f>VLOOKUP($A157,'Measure Inputs'!$A$2:$S$65,19,FALSE)</f>
        <v>1</v>
      </c>
      <c r="Z157" s="27">
        <v>0</v>
      </c>
      <c r="AA157" s="27">
        <v>0</v>
      </c>
      <c r="AB157" s="27">
        <v>0</v>
      </c>
      <c r="AC157" s="27">
        <v>0</v>
      </c>
      <c r="AD157" s="27">
        <v>0</v>
      </c>
      <c r="AE157" s="27">
        <v>0</v>
      </c>
      <c r="AF157" s="27">
        <v>0</v>
      </c>
      <c r="AG157" s="27">
        <v>0</v>
      </c>
      <c r="AH157" s="27">
        <v>0</v>
      </c>
    </row>
    <row r="158" spans="1:34" x14ac:dyDescent="0.3">
      <c r="A158" s="27">
        <v>64</v>
      </c>
      <c r="B158" s="27" t="s">
        <v>197</v>
      </c>
      <c r="C158" s="27" t="s">
        <v>25</v>
      </c>
      <c r="D158" s="27" t="s">
        <v>36</v>
      </c>
      <c r="E158" s="27" t="s">
        <v>209</v>
      </c>
      <c r="F158" s="27" t="s">
        <v>197</v>
      </c>
      <c r="G158" s="27" t="s">
        <v>198</v>
      </c>
      <c r="H158" s="27">
        <v>20</v>
      </c>
      <c r="I158" s="27">
        <v>14721.67000137823</v>
      </c>
      <c r="J158" s="27" t="str">
        <f>VLOOKUP($A158,'Measure Inputs'!$A$2:$S$65,2,FALSE)</f>
        <v>Existing</v>
      </c>
      <c r="K158" s="27" t="str">
        <f>VLOOKUP($A158,'Measure Inputs'!$A$2:$S$65,3,FALSE)</f>
        <v>Solar PV + Battery Storage (DER)</v>
      </c>
      <c r="L158" s="27" t="str">
        <f>VLOOKUP($A158,'Measure Inputs'!$A$2:$S$65,4,FALSE)</f>
        <v>SPV + BESS (DER)</v>
      </c>
      <c r="M158" s="27" t="str">
        <f>VLOOKUP($A158,'Measure Inputs'!$A$2:$S$65,5,FALSE)</f>
        <v>Residential</v>
      </c>
      <c r="N158" s="27" t="str">
        <f>VLOOKUP($A158,'Measure Inputs'!$A$2:$S$65,7,FALSE)</f>
        <v>Battery</v>
      </c>
      <c r="O158" s="27" t="str">
        <f>VLOOKUP($A158,'Measure Inputs'!$A$2:$S$65,9,FALSE)</f>
        <v>Enrolled in DER</v>
      </c>
      <c r="P158" s="27" t="str">
        <f>VLOOKUP($A158,'Measure Inputs'!$A$2:$S$65,10,FALSE)</f>
        <v>Not Enrolled in DER</v>
      </c>
      <c r="Q158" s="27" t="str">
        <f>VLOOKUP($A158,'Measure Inputs'!$A$2:$S$65,11,FALSE)</f>
        <v>per unit</v>
      </c>
      <c r="R158" s="27" t="str">
        <f>VLOOKUP($A158,'Measure Inputs'!$A$2:$S$65,12,FALSE)</f>
        <v>Retrofit</v>
      </c>
      <c r="S158" s="27">
        <f>VLOOKUP($A158,'Measure Inputs'!$A$2:$S$65,13,FALSE)</f>
        <v>20</v>
      </c>
      <c r="T158" s="27">
        <f>VLOOKUP($A158,'Measure Inputs'!$A$2:$S$65,14,FALSE)</f>
        <v>56121</v>
      </c>
      <c r="U158" s="27">
        <f>VLOOKUP($A158,'Measure Inputs'!$A$2:$S$65,15,FALSE)</f>
        <v>56121</v>
      </c>
      <c r="V158" s="27">
        <f>VLOOKUP($A158,'Measure Inputs'!$A$2:$S$65,16,FALSE)</f>
        <v>0</v>
      </c>
      <c r="W158" s="27">
        <f>VLOOKUP($A158,'Measure Inputs'!$A$2:$S$65,17,FALSE)</f>
        <v>2425</v>
      </c>
      <c r="X158" s="27" t="str">
        <f>VLOOKUP($A158,'Measure Inputs'!$A$2:$S$65,18,FALSE)</f>
        <v>Yes</v>
      </c>
      <c r="Y158" s="32">
        <f>VLOOKUP($A158,'Measure Inputs'!$A$2:$S$65,19,FALSE)</f>
        <v>1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</row>
    <row r="159" spans="1:34" x14ac:dyDescent="0.3">
      <c r="A159" s="27">
        <v>67</v>
      </c>
      <c r="B159" s="27" t="s">
        <v>203</v>
      </c>
      <c r="C159" s="27" t="s">
        <v>25</v>
      </c>
      <c r="D159" s="27" t="s">
        <v>26</v>
      </c>
      <c r="E159" s="27" t="s">
        <v>209</v>
      </c>
      <c r="F159" s="27" t="s">
        <v>202</v>
      </c>
      <c r="G159" s="27" t="s">
        <v>202</v>
      </c>
      <c r="H159" s="27">
        <v>10</v>
      </c>
      <c r="I159" s="27">
        <v>2513.4499999999998</v>
      </c>
      <c r="J159" s="27" t="str">
        <f>VLOOKUP($A159,'Measure Inputs'!$A$2:$S$65,2,FALSE)</f>
        <v>New</v>
      </c>
      <c r="K159" s="27" t="str">
        <f>VLOOKUP($A159,'Measure Inputs'!$A$2:$S$65,3,FALSE)</f>
        <v>New Contruction Program</v>
      </c>
      <c r="L159" s="27" t="str">
        <f>VLOOKUP($A159,'Measure Inputs'!$A$2:$S$65,4,FALSE)</f>
        <v>New Contruction Program</v>
      </c>
      <c r="M159" s="27" t="str">
        <f>VLOOKUP($A159,'Measure Inputs'!$A$2:$S$65,5,FALSE)</f>
        <v>Residential</v>
      </c>
      <c r="N159" s="27" t="str">
        <f>VLOOKUP($A159,'Measure Inputs'!$A$2:$S$65,7,FALSE)</f>
        <v>Misc</v>
      </c>
      <c r="O159" s="27" t="str">
        <f>VLOOKUP($A159,'Measure Inputs'!$A$2:$S$65,9,FALSE)</f>
        <v/>
      </c>
      <c r="P159" s="27" t="str">
        <f>VLOOKUP($A159,'Measure Inputs'!$A$2:$S$65,10,FALSE)</f>
        <v/>
      </c>
      <c r="Q159" s="27" t="str">
        <f>VLOOKUP($A159,'Measure Inputs'!$A$2:$S$65,11,FALSE)</f>
        <v>per unit</v>
      </c>
      <c r="R159" s="27" t="str">
        <f>VLOOKUP($A159,'Measure Inputs'!$A$2:$S$65,12,FALSE)</f>
        <v>New Construction</v>
      </c>
      <c r="S159" s="27">
        <f>VLOOKUP($A159,'Measure Inputs'!$A$2:$S$65,13,FALSE)</f>
        <v>10</v>
      </c>
      <c r="T159" s="27">
        <f>VLOOKUP($A159,'Measure Inputs'!$A$2:$S$65,14,FALSE)</f>
        <v>1715.8</v>
      </c>
      <c r="U159" s="27">
        <f>VLOOKUP($A159,'Measure Inputs'!$A$2:$S$65,15,FALSE)</f>
        <v>0</v>
      </c>
      <c r="V159" s="27">
        <f>VLOOKUP($A159,'Measure Inputs'!$A$2:$S$65,16,FALSE)</f>
        <v>0</v>
      </c>
      <c r="W159" s="27">
        <f>VLOOKUP($A159,'Measure Inputs'!$A$2:$S$65,17,FALSE)</f>
        <v>0</v>
      </c>
      <c r="X159" s="27" t="str">
        <f>VLOOKUP($A159,'Measure Inputs'!$A$2:$S$65,18,FALSE)</f>
        <v>No</v>
      </c>
      <c r="Y159" s="32">
        <f>VLOOKUP($A159,'Measure Inputs'!$A$2:$S$65,19,FALSE)</f>
        <v>1</v>
      </c>
      <c r="Z159" s="27">
        <v>0</v>
      </c>
      <c r="AA159" s="27">
        <v>0</v>
      </c>
      <c r="AB159" s="27">
        <v>0</v>
      </c>
      <c r="AC159" s="27">
        <v>0</v>
      </c>
      <c r="AD159" s="27">
        <v>0</v>
      </c>
      <c r="AE159" s="27">
        <v>0</v>
      </c>
      <c r="AF159" s="27">
        <v>0</v>
      </c>
      <c r="AG159" s="27">
        <v>0</v>
      </c>
      <c r="AH159" s="27">
        <v>0</v>
      </c>
    </row>
    <row r="160" spans="1:34" x14ac:dyDescent="0.3">
      <c r="A160" s="27">
        <v>67</v>
      </c>
      <c r="B160" s="27" t="s">
        <v>203</v>
      </c>
      <c r="C160" s="27" t="s">
        <v>25</v>
      </c>
      <c r="D160" s="27" t="s">
        <v>33</v>
      </c>
      <c r="E160" s="27" t="s">
        <v>209</v>
      </c>
      <c r="F160" s="27" t="s">
        <v>202</v>
      </c>
      <c r="G160" s="27" t="s">
        <v>202</v>
      </c>
      <c r="H160" s="27">
        <v>10</v>
      </c>
      <c r="I160" s="27">
        <v>2513.4499999999998</v>
      </c>
      <c r="J160" s="27" t="str">
        <f>VLOOKUP($A160,'Measure Inputs'!$A$2:$S$65,2,FALSE)</f>
        <v>New</v>
      </c>
      <c r="K160" s="27" t="str">
        <f>VLOOKUP($A160,'Measure Inputs'!$A$2:$S$65,3,FALSE)</f>
        <v>New Contruction Program</v>
      </c>
      <c r="L160" s="27" t="str">
        <f>VLOOKUP($A160,'Measure Inputs'!$A$2:$S$65,4,FALSE)</f>
        <v>New Contruction Program</v>
      </c>
      <c r="M160" s="27" t="str">
        <f>VLOOKUP($A160,'Measure Inputs'!$A$2:$S$65,5,FALSE)</f>
        <v>Residential</v>
      </c>
      <c r="N160" s="27" t="str">
        <f>VLOOKUP($A160,'Measure Inputs'!$A$2:$S$65,7,FALSE)</f>
        <v>Misc</v>
      </c>
      <c r="O160" s="27" t="str">
        <f>VLOOKUP($A160,'Measure Inputs'!$A$2:$S$65,9,FALSE)</f>
        <v/>
      </c>
      <c r="P160" s="27" t="str">
        <f>VLOOKUP($A160,'Measure Inputs'!$A$2:$S$65,10,FALSE)</f>
        <v/>
      </c>
      <c r="Q160" s="27" t="str">
        <f>VLOOKUP($A160,'Measure Inputs'!$A$2:$S$65,11,FALSE)</f>
        <v>per unit</v>
      </c>
      <c r="R160" s="27" t="str">
        <f>VLOOKUP($A160,'Measure Inputs'!$A$2:$S$65,12,FALSE)</f>
        <v>New Construction</v>
      </c>
      <c r="S160" s="27">
        <f>VLOOKUP($A160,'Measure Inputs'!$A$2:$S$65,13,FALSE)</f>
        <v>10</v>
      </c>
      <c r="T160" s="27">
        <f>VLOOKUP($A160,'Measure Inputs'!$A$2:$S$65,14,FALSE)</f>
        <v>1715.8</v>
      </c>
      <c r="U160" s="27">
        <f>VLOOKUP($A160,'Measure Inputs'!$A$2:$S$65,15,FALSE)</f>
        <v>0</v>
      </c>
      <c r="V160" s="27">
        <f>VLOOKUP($A160,'Measure Inputs'!$A$2:$S$65,16,FALSE)</f>
        <v>0</v>
      </c>
      <c r="W160" s="27">
        <f>VLOOKUP($A160,'Measure Inputs'!$A$2:$S$65,17,FALSE)</f>
        <v>0</v>
      </c>
      <c r="X160" s="27" t="str">
        <f>VLOOKUP($A160,'Measure Inputs'!$A$2:$S$65,18,FALSE)</f>
        <v>No</v>
      </c>
      <c r="Y160" s="32">
        <f>VLOOKUP($A160,'Measure Inputs'!$A$2:$S$65,19,FALSE)</f>
        <v>1</v>
      </c>
      <c r="Z160" s="27">
        <v>0</v>
      </c>
      <c r="AA160" s="27">
        <v>0</v>
      </c>
      <c r="AB160" s="27">
        <v>0</v>
      </c>
      <c r="AC160" s="27">
        <v>0</v>
      </c>
      <c r="AD160" s="27">
        <v>0</v>
      </c>
      <c r="AE160" s="27">
        <v>0</v>
      </c>
      <c r="AF160" s="27">
        <v>0</v>
      </c>
      <c r="AG160" s="27">
        <v>0</v>
      </c>
      <c r="AH160" s="27">
        <v>0</v>
      </c>
    </row>
    <row r="161" spans="1:34" x14ac:dyDescent="0.3">
      <c r="A161" s="27">
        <v>67</v>
      </c>
      <c r="B161" s="27" t="s">
        <v>203</v>
      </c>
      <c r="C161" s="27" t="s">
        <v>25</v>
      </c>
      <c r="D161" s="27" t="s">
        <v>36</v>
      </c>
      <c r="E161" s="27" t="s">
        <v>209</v>
      </c>
      <c r="F161" s="27" t="s">
        <v>202</v>
      </c>
      <c r="G161" s="27" t="s">
        <v>202</v>
      </c>
      <c r="H161" s="27">
        <v>10</v>
      </c>
      <c r="I161" s="27">
        <v>2513.4499999999998</v>
      </c>
      <c r="J161" s="27" t="str">
        <f>VLOOKUP($A161,'Measure Inputs'!$A$2:$S$65,2,FALSE)</f>
        <v>New</v>
      </c>
      <c r="K161" s="27" t="str">
        <f>VLOOKUP($A161,'Measure Inputs'!$A$2:$S$65,3,FALSE)</f>
        <v>New Contruction Program</v>
      </c>
      <c r="L161" s="27" t="str">
        <f>VLOOKUP($A161,'Measure Inputs'!$A$2:$S$65,4,FALSE)</f>
        <v>New Contruction Program</v>
      </c>
      <c r="M161" s="27" t="str">
        <f>VLOOKUP($A161,'Measure Inputs'!$A$2:$S$65,5,FALSE)</f>
        <v>Residential</v>
      </c>
      <c r="N161" s="27" t="str">
        <f>VLOOKUP($A161,'Measure Inputs'!$A$2:$S$65,7,FALSE)</f>
        <v>Misc</v>
      </c>
      <c r="O161" s="27" t="str">
        <f>VLOOKUP($A161,'Measure Inputs'!$A$2:$S$65,9,FALSE)</f>
        <v/>
      </c>
      <c r="P161" s="27" t="str">
        <f>VLOOKUP($A161,'Measure Inputs'!$A$2:$S$65,10,FALSE)</f>
        <v/>
      </c>
      <c r="Q161" s="27" t="str">
        <f>VLOOKUP($A161,'Measure Inputs'!$A$2:$S$65,11,FALSE)</f>
        <v>per unit</v>
      </c>
      <c r="R161" s="27" t="str">
        <f>VLOOKUP($A161,'Measure Inputs'!$A$2:$S$65,12,FALSE)</f>
        <v>New Construction</v>
      </c>
      <c r="S161" s="27">
        <f>VLOOKUP($A161,'Measure Inputs'!$A$2:$S$65,13,FALSE)</f>
        <v>10</v>
      </c>
      <c r="T161" s="27">
        <f>VLOOKUP($A161,'Measure Inputs'!$A$2:$S$65,14,FALSE)</f>
        <v>1715.8</v>
      </c>
      <c r="U161" s="27">
        <f>VLOOKUP($A161,'Measure Inputs'!$A$2:$S$65,15,FALSE)</f>
        <v>0</v>
      </c>
      <c r="V161" s="27">
        <f>VLOOKUP($A161,'Measure Inputs'!$A$2:$S$65,16,FALSE)</f>
        <v>0</v>
      </c>
      <c r="W161" s="27">
        <f>VLOOKUP($A161,'Measure Inputs'!$A$2:$S$65,17,FALSE)</f>
        <v>0</v>
      </c>
      <c r="X161" s="27" t="str">
        <f>VLOOKUP($A161,'Measure Inputs'!$A$2:$S$65,18,FALSE)</f>
        <v>No</v>
      </c>
      <c r="Y161" s="32">
        <f>VLOOKUP($A161,'Measure Inputs'!$A$2:$S$65,19,FALSE)</f>
        <v>1</v>
      </c>
      <c r="Z161" s="27">
        <v>0</v>
      </c>
      <c r="AA161" s="27">
        <v>0</v>
      </c>
      <c r="AB161" s="27">
        <v>0</v>
      </c>
      <c r="AC161" s="27">
        <v>0</v>
      </c>
      <c r="AD161" s="27">
        <v>0</v>
      </c>
      <c r="AE161" s="27">
        <v>0</v>
      </c>
      <c r="AF161" s="27">
        <v>0</v>
      </c>
      <c r="AG161" s="27">
        <v>0</v>
      </c>
      <c r="AH161" s="27">
        <v>0</v>
      </c>
    </row>
    <row r="162" spans="1:34" x14ac:dyDescent="0.3">
      <c r="A162" s="27">
        <v>72</v>
      </c>
      <c r="B162" s="27" t="s">
        <v>191</v>
      </c>
      <c r="C162" s="27" t="s">
        <v>25</v>
      </c>
      <c r="D162" s="27" t="s">
        <v>33</v>
      </c>
      <c r="E162" s="27" t="s">
        <v>209</v>
      </c>
      <c r="F162" s="27" t="s">
        <v>189</v>
      </c>
      <c r="G162" s="27" t="s">
        <v>189</v>
      </c>
      <c r="H162" s="27">
        <v>15</v>
      </c>
      <c r="I162" s="27">
        <v>9</v>
      </c>
      <c r="J162" s="27" t="str">
        <f>VLOOKUP($A162,'Measure Inputs'!$A$2:$S$65,2,FALSE)</f>
        <v>New</v>
      </c>
      <c r="K162" s="27" t="str">
        <f>VLOOKUP($A162,'Measure Inputs'!$A$2:$S$65,3,FALSE)</f>
        <v>BESS (DR)</v>
      </c>
      <c r="L162" s="27" t="str">
        <f>VLOOKUP($A162,'Measure Inputs'!$A$2:$S$65,4,FALSE)</f>
        <v>BESS (DR)</v>
      </c>
      <c r="M162" s="27" t="str">
        <f>VLOOKUP($A162,'Measure Inputs'!$A$2:$S$65,5,FALSE)</f>
        <v>Residential</v>
      </c>
      <c r="N162" s="27" t="str">
        <f>VLOOKUP($A162,'Measure Inputs'!$A$2:$S$65,7,FALSE)</f>
        <v>Battery</v>
      </c>
      <c r="O162" s="27" t="str">
        <f>VLOOKUP($A162,'Measure Inputs'!$A$2:$S$65,9,FALSE)</f>
        <v>Enrolled in DR</v>
      </c>
      <c r="P162" s="27" t="str">
        <f>VLOOKUP($A162,'Measure Inputs'!$A$2:$S$65,10,FALSE)</f>
        <v>Not Enrolled in DR</v>
      </c>
      <c r="Q162" s="27" t="str">
        <f>VLOOKUP($A162,'Measure Inputs'!$A$2:$S$65,11,FALSE)</f>
        <v>per unit</v>
      </c>
      <c r="R162" s="27" t="str">
        <f>VLOOKUP($A162,'Measure Inputs'!$A$2:$S$65,12,FALSE)</f>
        <v>New Construction</v>
      </c>
      <c r="S162" s="27">
        <f>VLOOKUP($A162,'Measure Inputs'!$A$2:$S$65,13,FALSE)</f>
        <v>15</v>
      </c>
      <c r="T162" s="27">
        <f>VLOOKUP($A162,'Measure Inputs'!$A$2:$S$65,14,FALSE)</f>
        <v>24401</v>
      </c>
      <c r="U162" s="27">
        <f>VLOOKUP($A162,'Measure Inputs'!$A$2:$S$65,15,FALSE)</f>
        <v>24401</v>
      </c>
      <c r="V162" s="27">
        <f>VLOOKUP($A162,'Measure Inputs'!$A$2:$S$65,16,FALSE)</f>
        <v>0</v>
      </c>
      <c r="W162" s="27">
        <f>VLOOKUP($A162,'Measure Inputs'!$A$2:$S$65,17,FALSE)</f>
        <v>1745</v>
      </c>
      <c r="X162" s="27" t="str">
        <f>VLOOKUP($A162,'Measure Inputs'!$A$2:$S$65,18,FALSE)</f>
        <v>No</v>
      </c>
      <c r="Y162" s="32">
        <f>VLOOKUP($A162,'Measure Inputs'!$A$2:$S$65,19,FALSE)</f>
        <v>1</v>
      </c>
      <c r="Z162" s="27">
        <v>0</v>
      </c>
      <c r="AA162" s="27">
        <v>0</v>
      </c>
      <c r="AB162" s="27">
        <v>0</v>
      </c>
      <c r="AC162" s="27">
        <v>0</v>
      </c>
      <c r="AD162" s="27">
        <v>0</v>
      </c>
      <c r="AE162" s="27">
        <v>0</v>
      </c>
      <c r="AF162" s="27">
        <v>0</v>
      </c>
      <c r="AG162" s="27">
        <v>0</v>
      </c>
      <c r="AH162" s="27">
        <v>0</v>
      </c>
    </row>
    <row r="163" spans="1:34" x14ac:dyDescent="0.3">
      <c r="A163" s="27">
        <v>72</v>
      </c>
      <c r="B163" s="27" t="s">
        <v>191</v>
      </c>
      <c r="C163" s="27" t="s">
        <v>25</v>
      </c>
      <c r="D163" s="27" t="s">
        <v>36</v>
      </c>
      <c r="E163" s="27" t="s">
        <v>209</v>
      </c>
      <c r="F163" s="27" t="s">
        <v>189</v>
      </c>
      <c r="G163" s="27" t="s">
        <v>189</v>
      </c>
      <c r="H163" s="27">
        <v>15</v>
      </c>
      <c r="I163" s="27">
        <v>9</v>
      </c>
      <c r="J163" s="27" t="str">
        <f>VLOOKUP($A163,'Measure Inputs'!$A$2:$S$65,2,FALSE)</f>
        <v>New</v>
      </c>
      <c r="K163" s="27" t="str">
        <f>VLOOKUP($A163,'Measure Inputs'!$A$2:$S$65,3,FALSE)</f>
        <v>BESS (DR)</v>
      </c>
      <c r="L163" s="27" t="str">
        <f>VLOOKUP($A163,'Measure Inputs'!$A$2:$S$65,4,FALSE)</f>
        <v>BESS (DR)</v>
      </c>
      <c r="M163" s="27" t="str">
        <f>VLOOKUP($A163,'Measure Inputs'!$A$2:$S$65,5,FALSE)</f>
        <v>Residential</v>
      </c>
      <c r="N163" s="27" t="str">
        <f>VLOOKUP($A163,'Measure Inputs'!$A$2:$S$65,7,FALSE)</f>
        <v>Battery</v>
      </c>
      <c r="O163" s="27" t="str">
        <f>VLOOKUP($A163,'Measure Inputs'!$A$2:$S$65,9,FALSE)</f>
        <v>Enrolled in DR</v>
      </c>
      <c r="P163" s="27" t="str">
        <f>VLOOKUP($A163,'Measure Inputs'!$A$2:$S$65,10,FALSE)</f>
        <v>Not Enrolled in DR</v>
      </c>
      <c r="Q163" s="27" t="str">
        <f>VLOOKUP($A163,'Measure Inputs'!$A$2:$S$65,11,FALSE)</f>
        <v>per unit</v>
      </c>
      <c r="R163" s="27" t="str">
        <f>VLOOKUP($A163,'Measure Inputs'!$A$2:$S$65,12,FALSE)</f>
        <v>New Construction</v>
      </c>
      <c r="S163" s="27">
        <f>VLOOKUP($A163,'Measure Inputs'!$A$2:$S$65,13,FALSE)</f>
        <v>15</v>
      </c>
      <c r="T163" s="27">
        <f>VLOOKUP($A163,'Measure Inputs'!$A$2:$S$65,14,FALSE)</f>
        <v>24401</v>
      </c>
      <c r="U163" s="27">
        <f>VLOOKUP($A163,'Measure Inputs'!$A$2:$S$65,15,FALSE)</f>
        <v>24401</v>
      </c>
      <c r="V163" s="27">
        <f>VLOOKUP($A163,'Measure Inputs'!$A$2:$S$65,16,FALSE)</f>
        <v>0</v>
      </c>
      <c r="W163" s="27">
        <f>VLOOKUP($A163,'Measure Inputs'!$A$2:$S$65,17,FALSE)</f>
        <v>1745</v>
      </c>
      <c r="X163" s="27" t="str">
        <f>VLOOKUP($A163,'Measure Inputs'!$A$2:$S$65,18,FALSE)</f>
        <v>No</v>
      </c>
      <c r="Y163" s="32">
        <f>VLOOKUP($A163,'Measure Inputs'!$A$2:$S$65,19,FALSE)</f>
        <v>1</v>
      </c>
      <c r="Z163" s="27">
        <v>0</v>
      </c>
      <c r="AA163" s="27">
        <v>0</v>
      </c>
      <c r="AB163" s="27">
        <v>0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</row>
    <row r="164" spans="1:34" x14ac:dyDescent="0.3">
      <c r="A164" s="27">
        <v>73</v>
      </c>
      <c r="B164" s="27" t="s">
        <v>192</v>
      </c>
      <c r="C164" s="27" t="s">
        <v>25</v>
      </c>
      <c r="D164" s="27" t="s">
        <v>33</v>
      </c>
      <c r="E164" s="27" t="s">
        <v>209</v>
      </c>
      <c r="F164" s="27" t="s">
        <v>192</v>
      </c>
      <c r="G164" s="27" t="s">
        <v>193</v>
      </c>
      <c r="H164" s="27">
        <v>25</v>
      </c>
      <c r="I164" s="27">
        <v>14712.666005867321</v>
      </c>
      <c r="J164" s="27" t="str">
        <f>VLOOKUP($A164,'Measure Inputs'!$A$2:$S$65,2,FALSE)</f>
        <v>New</v>
      </c>
      <c r="K164" s="27" t="str">
        <f>VLOOKUP($A164,'Measure Inputs'!$A$2:$S$65,3,FALSE)</f>
        <v>Solar PV (DER)</v>
      </c>
      <c r="L164" s="27" t="str">
        <f>VLOOKUP($A164,'Measure Inputs'!$A$2:$S$65,4,FALSE)</f>
        <v>SPV (DER)</v>
      </c>
      <c r="M164" s="27" t="str">
        <f>VLOOKUP($A164,'Measure Inputs'!$A$2:$S$65,5,FALSE)</f>
        <v>Residential</v>
      </c>
      <c r="N164" s="27" t="str">
        <f>VLOOKUP($A164,'Measure Inputs'!$A$2:$S$65,7,FALSE)</f>
        <v>PV</v>
      </c>
      <c r="O164" s="27" t="str">
        <f>VLOOKUP($A164,'Measure Inputs'!$A$2:$S$65,9,FALSE)</f>
        <v>Enrolled in DER</v>
      </c>
      <c r="P164" s="27" t="str">
        <f>VLOOKUP($A164,'Measure Inputs'!$A$2:$S$65,10,FALSE)</f>
        <v>Not Enrolled in DER</v>
      </c>
      <c r="Q164" s="27" t="str">
        <f>VLOOKUP($A164,'Measure Inputs'!$A$2:$S$65,11,FALSE)</f>
        <v>per unit</v>
      </c>
      <c r="R164" s="27" t="str">
        <f>VLOOKUP($A164,'Measure Inputs'!$A$2:$S$65,12,FALSE)</f>
        <v>New Construction</v>
      </c>
      <c r="S164" s="27">
        <f>VLOOKUP($A164,'Measure Inputs'!$A$2:$S$65,13,FALSE)</f>
        <v>25</v>
      </c>
      <c r="T164" s="27">
        <f>VLOOKUP($A164,'Measure Inputs'!$A$2:$S$65,14,FALSE)</f>
        <v>31720</v>
      </c>
      <c r="U164" s="27">
        <f>VLOOKUP($A164,'Measure Inputs'!$A$2:$S$65,15,FALSE)</f>
        <v>31720</v>
      </c>
      <c r="V164" s="27">
        <f>VLOOKUP($A164,'Measure Inputs'!$A$2:$S$65,16,FALSE)</f>
        <v>0</v>
      </c>
      <c r="W164" s="27">
        <f>VLOOKUP($A164,'Measure Inputs'!$A$2:$S$65,17,FALSE)</f>
        <v>680</v>
      </c>
      <c r="X164" s="27" t="str">
        <f>VLOOKUP($A164,'Measure Inputs'!$A$2:$S$65,18,FALSE)</f>
        <v>Yes</v>
      </c>
      <c r="Y164" s="32">
        <f>VLOOKUP($A164,'Measure Inputs'!$A$2:$S$65,19,FALSE)</f>
        <v>1</v>
      </c>
      <c r="Z164" s="27">
        <v>0</v>
      </c>
      <c r="AA164" s="27">
        <v>0</v>
      </c>
      <c r="AB164" s="27">
        <v>0</v>
      </c>
      <c r="AC164" s="27">
        <v>0</v>
      </c>
      <c r="AD164" s="27">
        <v>0</v>
      </c>
      <c r="AE164" s="27">
        <v>0</v>
      </c>
      <c r="AF164" s="27">
        <v>0</v>
      </c>
      <c r="AG164" s="27">
        <v>0</v>
      </c>
      <c r="AH164" s="27">
        <v>0</v>
      </c>
    </row>
    <row r="165" spans="1:34" x14ac:dyDescent="0.3">
      <c r="A165" s="27">
        <v>73</v>
      </c>
      <c r="B165" s="27" t="s">
        <v>192</v>
      </c>
      <c r="C165" s="27" t="s">
        <v>25</v>
      </c>
      <c r="D165" s="27" t="s">
        <v>36</v>
      </c>
      <c r="E165" s="27" t="s">
        <v>209</v>
      </c>
      <c r="F165" s="27" t="s">
        <v>192</v>
      </c>
      <c r="G165" s="27" t="s">
        <v>193</v>
      </c>
      <c r="H165" s="27">
        <v>25</v>
      </c>
      <c r="I165" s="27">
        <v>14712.666001789121</v>
      </c>
      <c r="J165" s="27" t="str">
        <f>VLOOKUP($A165,'Measure Inputs'!$A$2:$S$65,2,FALSE)</f>
        <v>New</v>
      </c>
      <c r="K165" s="27" t="str">
        <f>VLOOKUP($A165,'Measure Inputs'!$A$2:$S$65,3,FALSE)</f>
        <v>Solar PV (DER)</v>
      </c>
      <c r="L165" s="27" t="str">
        <f>VLOOKUP($A165,'Measure Inputs'!$A$2:$S$65,4,FALSE)</f>
        <v>SPV (DER)</v>
      </c>
      <c r="M165" s="27" t="str">
        <f>VLOOKUP($A165,'Measure Inputs'!$A$2:$S$65,5,FALSE)</f>
        <v>Residential</v>
      </c>
      <c r="N165" s="27" t="str">
        <f>VLOOKUP($A165,'Measure Inputs'!$A$2:$S$65,7,FALSE)</f>
        <v>PV</v>
      </c>
      <c r="O165" s="27" t="str">
        <f>VLOOKUP($A165,'Measure Inputs'!$A$2:$S$65,9,FALSE)</f>
        <v>Enrolled in DER</v>
      </c>
      <c r="P165" s="27" t="str">
        <f>VLOOKUP($A165,'Measure Inputs'!$A$2:$S$65,10,FALSE)</f>
        <v>Not Enrolled in DER</v>
      </c>
      <c r="Q165" s="27" t="str">
        <f>VLOOKUP($A165,'Measure Inputs'!$A$2:$S$65,11,FALSE)</f>
        <v>per unit</v>
      </c>
      <c r="R165" s="27" t="str">
        <f>VLOOKUP($A165,'Measure Inputs'!$A$2:$S$65,12,FALSE)</f>
        <v>New Construction</v>
      </c>
      <c r="S165" s="27">
        <f>VLOOKUP($A165,'Measure Inputs'!$A$2:$S$65,13,FALSE)</f>
        <v>25</v>
      </c>
      <c r="T165" s="27">
        <f>VLOOKUP($A165,'Measure Inputs'!$A$2:$S$65,14,FALSE)</f>
        <v>31720</v>
      </c>
      <c r="U165" s="27">
        <f>VLOOKUP($A165,'Measure Inputs'!$A$2:$S$65,15,FALSE)</f>
        <v>31720</v>
      </c>
      <c r="V165" s="27">
        <f>VLOOKUP($A165,'Measure Inputs'!$A$2:$S$65,16,FALSE)</f>
        <v>0</v>
      </c>
      <c r="W165" s="27">
        <f>VLOOKUP($A165,'Measure Inputs'!$A$2:$S$65,17,FALSE)</f>
        <v>680</v>
      </c>
      <c r="X165" s="27" t="str">
        <f>VLOOKUP($A165,'Measure Inputs'!$A$2:$S$65,18,FALSE)</f>
        <v>Yes</v>
      </c>
      <c r="Y165" s="32">
        <f>VLOOKUP($A165,'Measure Inputs'!$A$2:$S$65,19,FALSE)</f>
        <v>1</v>
      </c>
      <c r="Z165" s="27">
        <v>0</v>
      </c>
      <c r="AA165" s="27">
        <v>0</v>
      </c>
      <c r="AB165" s="27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7">
        <v>0</v>
      </c>
    </row>
    <row r="166" spans="1:34" x14ac:dyDescent="0.3">
      <c r="A166" s="27">
        <v>74</v>
      </c>
      <c r="B166" s="27" t="s">
        <v>197</v>
      </c>
      <c r="C166" s="27" t="s">
        <v>25</v>
      </c>
      <c r="D166" s="27" t="s">
        <v>33</v>
      </c>
      <c r="E166" s="27" t="s">
        <v>209</v>
      </c>
      <c r="F166" s="27" t="s">
        <v>197</v>
      </c>
      <c r="G166" s="27" t="s">
        <v>198</v>
      </c>
      <c r="H166" s="27">
        <v>20</v>
      </c>
      <c r="I166" s="27">
        <v>14721.666005867321</v>
      </c>
      <c r="J166" s="27" t="str">
        <f>VLOOKUP($A166,'Measure Inputs'!$A$2:$S$65,2,FALSE)</f>
        <v>New</v>
      </c>
      <c r="K166" s="27" t="str">
        <f>VLOOKUP($A166,'Measure Inputs'!$A$2:$S$65,3,FALSE)</f>
        <v>Solar PV + Battery Storage (DER)</v>
      </c>
      <c r="L166" s="27" t="str">
        <f>VLOOKUP($A166,'Measure Inputs'!$A$2:$S$65,4,FALSE)</f>
        <v>SPV + BESS (DER)</v>
      </c>
      <c r="M166" s="27" t="str">
        <f>VLOOKUP($A166,'Measure Inputs'!$A$2:$S$65,5,FALSE)</f>
        <v>Residential</v>
      </c>
      <c r="N166" s="27" t="str">
        <f>VLOOKUP($A166,'Measure Inputs'!$A$2:$S$65,7,FALSE)</f>
        <v>Battery</v>
      </c>
      <c r="O166" s="27" t="str">
        <f>VLOOKUP($A166,'Measure Inputs'!$A$2:$S$65,9,FALSE)</f>
        <v>Enrolled in DER</v>
      </c>
      <c r="P166" s="27" t="str">
        <f>VLOOKUP($A166,'Measure Inputs'!$A$2:$S$65,10,FALSE)</f>
        <v>Not Enrolled in DER</v>
      </c>
      <c r="Q166" s="27" t="str">
        <f>VLOOKUP($A166,'Measure Inputs'!$A$2:$S$65,11,FALSE)</f>
        <v>per unit</v>
      </c>
      <c r="R166" s="27" t="str">
        <f>VLOOKUP($A166,'Measure Inputs'!$A$2:$S$65,12,FALSE)</f>
        <v>New Construction</v>
      </c>
      <c r="S166" s="27">
        <f>VLOOKUP($A166,'Measure Inputs'!$A$2:$S$65,13,FALSE)</f>
        <v>20</v>
      </c>
      <c r="T166" s="27">
        <f>VLOOKUP($A166,'Measure Inputs'!$A$2:$S$65,14,FALSE)</f>
        <v>56121</v>
      </c>
      <c r="U166" s="27">
        <f>VLOOKUP($A166,'Measure Inputs'!$A$2:$S$65,15,FALSE)</f>
        <v>56121</v>
      </c>
      <c r="V166" s="27">
        <f>VLOOKUP($A166,'Measure Inputs'!$A$2:$S$65,16,FALSE)</f>
        <v>0</v>
      </c>
      <c r="W166" s="27">
        <f>VLOOKUP($A166,'Measure Inputs'!$A$2:$S$65,17,FALSE)</f>
        <v>2425</v>
      </c>
      <c r="X166" s="27" t="str">
        <f>VLOOKUP($A166,'Measure Inputs'!$A$2:$S$65,18,FALSE)</f>
        <v>Yes</v>
      </c>
      <c r="Y166" s="32">
        <f>VLOOKUP($A166,'Measure Inputs'!$A$2:$S$65,19,FALSE)</f>
        <v>1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H166" s="27">
        <v>0</v>
      </c>
    </row>
    <row r="167" spans="1:34" x14ac:dyDescent="0.3">
      <c r="A167" s="27">
        <v>74</v>
      </c>
      <c r="B167" s="27" t="s">
        <v>197</v>
      </c>
      <c r="C167" s="27" t="s">
        <v>25</v>
      </c>
      <c r="D167" s="27" t="s">
        <v>36</v>
      </c>
      <c r="E167" s="27" t="s">
        <v>209</v>
      </c>
      <c r="F167" s="27" t="s">
        <v>197</v>
      </c>
      <c r="G167" s="27" t="s">
        <v>198</v>
      </c>
      <c r="H167" s="27">
        <v>20</v>
      </c>
      <c r="I167" s="27">
        <v>14721.66600178913</v>
      </c>
      <c r="J167" s="27" t="str">
        <f>VLOOKUP($A167,'Measure Inputs'!$A$2:$S$65,2,FALSE)</f>
        <v>New</v>
      </c>
      <c r="K167" s="27" t="str">
        <f>VLOOKUP($A167,'Measure Inputs'!$A$2:$S$65,3,FALSE)</f>
        <v>Solar PV + Battery Storage (DER)</v>
      </c>
      <c r="L167" s="27" t="str">
        <f>VLOOKUP($A167,'Measure Inputs'!$A$2:$S$65,4,FALSE)</f>
        <v>SPV + BESS (DER)</v>
      </c>
      <c r="M167" s="27" t="str">
        <f>VLOOKUP($A167,'Measure Inputs'!$A$2:$S$65,5,FALSE)</f>
        <v>Residential</v>
      </c>
      <c r="N167" s="27" t="str">
        <f>VLOOKUP($A167,'Measure Inputs'!$A$2:$S$65,7,FALSE)</f>
        <v>Battery</v>
      </c>
      <c r="O167" s="27" t="str">
        <f>VLOOKUP($A167,'Measure Inputs'!$A$2:$S$65,9,FALSE)</f>
        <v>Enrolled in DER</v>
      </c>
      <c r="P167" s="27" t="str">
        <f>VLOOKUP($A167,'Measure Inputs'!$A$2:$S$65,10,FALSE)</f>
        <v>Not Enrolled in DER</v>
      </c>
      <c r="Q167" s="27" t="str">
        <f>VLOOKUP($A167,'Measure Inputs'!$A$2:$S$65,11,FALSE)</f>
        <v>per unit</v>
      </c>
      <c r="R167" s="27" t="str">
        <f>VLOOKUP($A167,'Measure Inputs'!$A$2:$S$65,12,FALSE)</f>
        <v>New Construction</v>
      </c>
      <c r="S167" s="27">
        <f>VLOOKUP($A167,'Measure Inputs'!$A$2:$S$65,13,FALSE)</f>
        <v>20</v>
      </c>
      <c r="T167" s="27">
        <f>VLOOKUP($A167,'Measure Inputs'!$A$2:$S$65,14,FALSE)</f>
        <v>56121</v>
      </c>
      <c r="U167" s="27">
        <f>VLOOKUP($A167,'Measure Inputs'!$A$2:$S$65,15,FALSE)</f>
        <v>56121</v>
      </c>
      <c r="V167" s="27">
        <f>VLOOKUP($A167,'Measure Inputs'!$A$2:$S$65,16,FALSE)</f>
        <v>0</v>
      </c>
      <c r="W167" s="27">
        <f>VLOOKUP($A167,'Measure Inputs'!$A$2:$S$65,17,FALSE)</f>
        <v>2425</v>
      </c>
      <c r="X167" s="27" t="str">
        <f>VLOOKUP($A167,'Measure Inputs'!$A$2:$S$65,18,FALSE)</f>
        <v>Yes</v>
      </c>
      <c r="Y167" s="32">
        <f>VLOOKUP($A167,'Measure Inputs'!$A$2:$S$65,19,FALSE)</f>
        <v>1</v>
      </c>
      <c r="Z167" s="27">
        <v>0</v>
      </c>
      <c r="AA167" s="27">
        <v>0</v>
      </c>
      <c r="AB167" s="27">
        <v>0</v>
      </c>
      <c r="AC167" s="27">
        <v>0</v>
      </c>
      <c r="AD167" s="27">
        <v>0</v>
      </c>
      <c r="AE167" s="27">
        <v>0</v>
      </c>
      <c r="AF167" s="27">
        <v>0</v>
      </c>
      <c r="AG167" s="27">
        <v>0</v>
      </c>
      <c r="AH167" s="27">
        <v>0</v>
      </c>
    </row>
  </sheetData>
  <autoFilter ref="A1:AH167" xr:uid="{AFA710E2-4DDB-4F3F-9263-C3D6B2F3AE4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93DA-3112-436B-9AC6-6C2F2DACD69C}">
  <sheetPr>
    <tabColor rgb="FF30F298"/>
    <pageSetUpPr autoPageBreaks="0"/>
  </sheetPr>
  <dimension ref="A1:W205"/>
  <sheetViews>
    <sheetView topLeftCell="A147" zoomScale="86" workbookViewId="0">
      <pane xSplit="1" topLeftCell="H1" activePane="topRight" state="frozen"/>
      <selection pane="topRight" activeCell="I162" sqref="I162:S176"/>
    </sheetView>
  </sheetViews>
  <sheetFormatPr defaultColWidth="9.44140625" defaultRowHeight="13.2" x14ac:dyDescent="0.25"/>
  <cols>
    <col min="1" max="1" width="6.21875" style="1" bestFit="1" customWidth="1"/>
    <col min="2" max="2" width="10.5546875" style="1" bestFit="1" customWidth="1"/>
    <col min="3" max="3" width="29.77734375" style="1" bestFit="1" customWidth="1"/>
    <col min="4" max="4" width="34.21875" style="1" bestFit="1" customWidth="1"/>
    <col min="5" max="5" width="16.44140625" style="1" customWidth="1"/>
    <col min="6" max="6" width="53.21875" style="1" customWidth="1"/>
    <col min="7" max="7" width="15.77734375" style="1" bestFit="1" customWidth="1"/>
    <col min="8" max="8" width="42.77734375" style="1" customWidth="1"/>
    <col min="9" max="9" width="56.44140625" style="1" customWidth="1"/>
    <col min="10" max="10" width="46.77734375" style="1" customWidth="1"/>
    <col min="11" max="11" width="24.5546875" style="1" customWidth="1"/>
    <col min="12" max="12" width="17.77734375" style="1" customWidth="1"/>
    <col min="13" max="13" width="9" style="1" bestFit="1" customWidth="1"/>
    <col min="14" max="16" width="15.44140625" style="1" customWidth="1"/>
    <col min="17" max="17" width="16.5546875" style="1" customWidth="1"/>
    <col min="18" max="18" width="14.77734375" style="1" bestFit="1" customWidth="1"/>
    <col min="19" max="19" width="19.5546875" style="1" bestFit="1" customWidth="1"/>
    <col min="20" max="20" width="25.77734375" style="1" bestFit="1" customWidth="1"/>
    <col min="21" max="16384" width="9.44140625" style="1"/>
  </cols>
  <sheetData>
    <row r="1" spans="1:23" s="3" customFormat="1" ht="79.2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5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25"/>
    </row>
    <row r="2" spans="1:23" x14ac:dyDescent="0.25">
      <c r="A2" s="8">
        <v>1</v>
      </c>
      <c r="B2" s="21" t="s">
        <v>22</v>
      </c>
      <c r="C2" s="22" t="s">
        <v>23</v>
      </c>
      <c r="D2" s="22" t="s">
        <v>24</v>
      </c>
      <c r="E2" s="23" t="s">
        <v>25</v>
      </c>
      <c r="F2" s="1" t="s">
        <v>26</v>
      </c>
      <c r="G2" s="23" t="s">
        <v>27</v>
      </c>
      <c r="H2" s="21" t="s">
        <v>28</v>
      </c>
      <c r="I2" s="21" t="s">
        <v>28</v>
      </c>
      <c r="J2" s="21" t="s">
        <v>29</v>
      </c>
      <c r="K2" s="21" t="s">
        <v>30</v>
      </c>
      <c r="L2" s="21" t="s">
        <v>31</v>
      </c>
      <c r="M2" s="9">
        <v>14</v>
      </c>
      <c r="N2" s="28">
        <v>118.32000000000001</v>
      </c>
      <c r="O2" s="28">
        <v>0</v>
      </c>
      <c r="P2" s="28">
        <v>100</v>
      </c>
      <c r="Q2" s="28">
        <v>0</v>
      </c>
      <c r="R2" s="11" t="s">
        <v>32</v>
      </c>
      <c r="S2" s="19">
        <v>1</v>
      </c>
    </row>
    <row r="3" spans="1:23" x14ac:dyDescent="0.25">
      <c r="A3" s="8">
        <v>1</v>
      </c>
      <c r="B3" s="21" t="s">
        <v>22</v>
      </c>
      <c r="C3" s="22" t="s">
        <v>23</v>
      </c>
      <c r="D3" s="22" t="s">
        <v>24</v>
      </c>
      <c r="E3" s="23" t="s">
        <v>25</v>
      </c>
      <c r="F3" s="1" t="s">
        <v>33</v>
      </c>
      <c r="G3" s="23" t="s">
        <v>27</v>
      </c>
      <c r="H3" s="21" t="s">
        <v>28</v>
      </c>
      <c r="I3" s="21" t="s">
        <v>28</v>
      </c>
      <c r="J3" s="21" t="s">
        <v>29</v>
      </c>
      <c r="K3" s="21" t="s">
        <v>30</v>
      </c>
      <c r="L3" s="21" t="s">
        <v>31</v>
      </c>
      <c r="M3" s="9">
        <v>14</v>
      </c>
      <c r="N3" s="28">
        <v>118.32000000000001</v>
      </c>
      <c r="O3" s="28">
        <v>0</v>
      </c>
      <c r="P3" s="28">
        <v>100</v>
      </c>
      <c r="Q3" s="28">
        <v>0</v>
      </c>
      <c r="R3" s="11" t="s">
        <v>32</v>
      </c>
      <c r="S3" s="19">
        <v>1</v>
      </c>
    </row>
    <row r="4" spans="1:23" x14ac:dyDescent="0.25">
      <c r="A4" s="8">
        <v>1</v>
      </c>
      <c r="B4" s="21" t="s">
        <v>22</v>
      </c>
      <c r="C4" s="22" t="s">
        <v>23</v>
      </c>
      <c r="D4" s="22" t="s">
        <v>24</v>
      </c>
      <c r="E4" s="23" t="s">
        <v>25</v>
      </c>
      <c r="F4" s="1" t="s">
        <v>36</v>
      </c>
      <c r="G4" s="23" t="s">
        <v>27</v>
      </c>
      <c r="H4" s="21" t="s">
        <v>28</v>
      </c>
      <c r="I4" s="21" t="s">
        <v>28</v>
      </c>
      <c r="J4" s="21" t="s">
        <v>29</v>
      </c>
      <c r="K4" s="21" t="s">
        <v>30</v>
      </c>
      <c r="L4" s="21" t="s">
        <v>31</v>
      </c>
      <c r="M4" s="9">
        <v>14</v>
      </c>
      <c r="N4" s="28">
        <v>118.32000000000001</v>
      </c>
      <c r="O4" s="28">
        <v>0</v>
      </c>
      <c r="P4" s="28">
        <v>100</v>
      </c>
      <c r="Q4" s="28">
        <v>0</v>
      </c>
      <c r="R4" s="11" t="s">
        <v>32</v>
      </c>
      <c r="S4" s="19">
        <v>1</v>
      </c>
    </row>
    <row r="5" spans="1:23" x14ac:dyDescent="0.25">
      <c r="A5" s="8">
        <v>2</v>
      </c>
      <c r="B5" s="21" t="s">
        <v>22</v>
      </c>
      <c r="C5" s="22" t="s">
        <v>23</v>
      </c>
      <c r="D5" s="22" t="s">
        <v>24</v>
      </c>
      <c r="E5" s="23" t="s">
        <v>25</v>
      </c>
      <c r="F5" s="1" t="s">
        <v>26</v>
      </c>
      <c r="G5" s="23" t="s">
        <v>27</v>
      </c>
      <c r="H5" s="21" t="s">
        <v>34</v>
      </c>
      <c r="I5" s="21" t="s">
        <v>34</v>
      </c>
      <c r="J5" s="21" t="s">
        <v>35</v>
      </c>
      <c r="K5" s="21" t="s">
        <v>30</v>
      </c>
      <c r="L5" s="21" t="s">
        <v>31</v>
      </c>
      <c r="M5" s="9">
        <v>16</v>
      </c>
      <c r="N5" s="28">
        <v>206.72000000000003</v>
      </c>
      <c r="O5" s="28">
        <v>0</v>
      </c>
      <c r="P5" s="28">
        <v>100</v>
      </c>
      <c r="Q5" s="28">
        <v>0</v>
      </c>
      <c r="R5" s="11" t="s">
        <v>32</v>
      </c>
      <c r="S5" s="19">
        <v>0.5</v>
      </c>
    </row>
    <row r="6" spans="1:23" x14ac:dyDescent="0.25">
      <c r="A6" s="8">
        <v>2</v>
      </c>
      <c r="B6" s="21" t="s">
        <v>22</v>
      </c>
      <c r="C6" s="22" t="s">
        <v>23</v>
      </c>
      <c r="D6" s="22" t="s">
        <v>24</v>
      </c>
      <c r="E6" s="23" t="s">
        <v>25</v>
      </c>
      <c r="F6" s="1" t="s">
        <v>33</v>
      </c>
      <c r="G6" s="23" t="s">
        <v>27</v>
      </c>
      <c r="H6" s="21" t="s">
        <v>34</v>
      </c>
      <c r="I6" s="21" t="s">
        <v>34</v>
      </c>
      <c r="J6" s="21" t="s">
        <v>35</v>
      </c>
      <c r="K6" s="21" t="s">
        <v>30</v>
      </c>
      <c r="L6" s="21" t="s">
        <v>31</v>
      </c>
      <c r="M6" s="9">
        <v>16</v>
      </c>
      <c r="N6" s="28">
        <v>206.72000000000003</v>
      </c>
      <c r="O6" s="28">
        <v>0</v>
      </c>
      <c r="P6" s="28">
        <v>100</v>
      </c>
      <c r="Q6" s="28">
        <v>0</v>
      </c>
      <c r="R6" s="11" t="s">
        <v>32</v>
      </c>
      <c r="S6" s="19">
        <v>0.5</v>
      </c>
    </row>
    <row r="7" spans="1:23" x14ac:dyDescent="0.25">
      <c r="A7" s="8">
        <v>2</v>
      </c>
      <c r="B7" s="21" t="s">
        <v>22</v>
      </c>
      <c r="C7" s="22" t="s">
        <v>23</v>
      </c>
      <c r="D7" s="22" t="s">
        <v>24</v>
      </c>
      <c r="E7" s="23" t="s">
        <v>25</v>
      </c>
      <c r="F7" s="1" t="s">
        <v>36</v>
      </c>
      <c r="G7" s="23" t="s">
        <v>27</v>
      </c>
      <c r="H7" s="21" t="s">
        <v>34</v>
      </c>
      <c r="I7" s="21" t="s">
        <v>34</v>
      </c>
      <c r="J7" s="21" t="s">
        <v>35</v>
      </c>
      <c r="K7" s="21" t="s">
        <v>30</v>
      </c>
      <c r="L7" s="21" t="s">
        <v>31</v>
      </c>
      <c r="M7" s="9">
        <v>16</v>
      </c>
      <c r="N7" s="28">
        <v>206.72000000000003</v>
      </c>
      <c r="O7" s="28">
        <v>0</v>
      </c>
      <c r="P7" s="28">
        <v>100</v>
      </c>
      <c r="Q7" s="28">
        <v>0</v>
      </c>
      <c r="R7" s="11" t="s">
        <v>32</v>
      </c>
      <c r="S7" s="19">
        <v>0.5</v>
      </c>
    </row>
    <row r="8" spans="1:23" x14ac:dyDescent="0.25">
      <c r="A8" s="8">
        <v>3</v>
      </c>
      <c r="B8" s="21" t="s">
        <v>22</v>
      </c>
      <c r="C8" s="22" t="s">
        <v>23</v>
      </c>
      <c r="D8" s="22" t="s">
        <v>24</v>
      </c>
      <c r="E8" s="23" t="s">
        <v>25</v>
      </c>
      <c r="F8" s="1" t="s">
        <v>26</v>
      </c>
      <c r="G8" s="23" t="s">
        <v>27</v>
      </c>
      <c r="H8" s="21" t="s">
        <v>37</v>
      </c>
      <c r="I8" s="21" t="s">
        <v>37</v>
      </c>
      <c r="J8" s="21" t="s">
        <v>35</v>
      </c>
      <c r="K8" s="21" t="s">
        <v>30</v>
      </c>
      <c r="L8" s="21" t="s">
        <v>31</v>
      </c>
      <c r="M8" s="9">
        <v>16</v>
      </c>
      <c r="N8" s="28">
        <v>206.72000000000003</v>
      </c>
      <c r="O8" s="28">
        <v>0</v>
      </c>
      <c r="P8" s="28">
        <v>167</v>
      </c>
      <c r="Q8" s="28">
        <v>0</v>
      </c>
      <c r="R8" s="11" t="s">
        <v>32</v>
      </c>
      <c r="S8" s="19">
        <v>0.5</v>
      </c>
    </row>
    <row r="9" spans="1:23" x14ac:dyDescent="0.25">
      <c r="A9" s="8">
        <v>3</v>
      </c>
      <c r="B9" s="21" t="s">
        <v>22</v>
      </c>
      <c r="C9" s="22" t="s">
        <v>23</v>
      </c>
      <c r="D9" s="22" t="s">
        <v>24</v>
      </c>
      <c r="E9" s="23" t="s">
        <v>25</v>
      </c>
      <c r="F9" s="1" t="s">
        <v>33</v>
      </c>
      <c r="G9" s="23" t="s">
        <v>27</v>
      </c>
      <c r="H9" s="21" t="s">
        <v>37</v>
      </c>
      <c r="I9" s="21" t="s">
        <v>37</v>
      </c>
      <c r="J9" s="21" t="s">
        <v>35</v>
      </c>
      <c r="K9" s="21" t="s">
        <v>30</v>
      </c>
      <c r="L9" s="21" t="s">
        <v>31</v>
      </c>
      <c r="M9" s="9">
        <v>16</v>
      </c>
      <c r="N9" s="28">
        <v>206.72000000000003</v>
      </c>
      <c r="O9" s="28">
        <v>0</v>
      </c>
      <c r="P9" s="28">
        <v>167</v>
      </c>
      <c r="Q9" s="28">
        <v>0</v>
      </c>
      <c r="R9" s="11" t="s">
        <v>32</v>
      </c>
      <c r="S9" s="19">
        <v>0.5</v>
      </c>
    </row>
    <row r="10" spans="1:23" x14ac:dyDescent="0.25">
      <c r="A10" s="8">
        <v>3</v>
      </c>
      <c r="B10" s="21" t="s">
        <v>22</v>
      </c>
      <c r="C10" s="22" t="s">
        <v>23</v>
      </c>
      <c r="D10" s="22" t="s">
        <v>24</v>
      </c>
      <c r="E10" s="23" t="s">
        <v>25</v>
      </c>
      <c r="F10" s="1" t="s">
        <v>36</v>
      </c>
      <c r="G10" s="23" t="s">
        <v>27</v>
      </c>
      <c r="H10" s="21" t="s">
        <v>37</v>
      </c>
      <c r="I10" s="21" t="s">
        <v>37</v>
      </c>
      <c r="J10" s="21" t="s">
        <v>35</v>
      </c>
      <c r="K10" s="21" t="s">
        <v>30</v>
      </c>
      <c r="L10" s="21" t="s">
        <v>31</v>
      </c>
      <c r="M10" s="9">
        <v>16</v>
      </c>
      <c r="N10" s="28">
        <v>206.72000000000003</v>
      </c>
      <c r="O10" s="28">
        <v>0</v>
      </c>
      <c r="P10" s="28">
        <v>167</v>
      </c>
      <c r="Q10" s="28">
        <v>0</v>
      </c>
      <c r="R10" s="11" t="s">
        <v>32</v>
      </c>
      <c r="S10" s="19">
        <v>0.5</v>
      </c>
    </row>
    <row r="11" spans="1:23" x14ac:dyDescent="0.25">
      <c r="A11" s="8">
        <v>4</v>
      </c>
      <c r="B11" s="21" t="s">
        <v>22</v>
      </c>
      <c r="C11" s="22" t="s">
        <v>23</v>
      </c>
      <c r="D11" s="22" t="s">
        <v>38</v>
      </c>
      <c r="E11" s="23" t="s">
        <v>25</v>
      </c>
      <c r="F11" s="1" t="s">
        <v>26</v>
      </c>
      <c r="G11" s="23" t="s">
        <v>27</v>
      </c>
      <c r="H11" s="21" t="s">
        <v>39</v>
      </c>
      <c r="I11" s="21" t="s">
        <v>39</v>
      </c>
      <c r="J11" s="21" t="s">
        <v>40</v>
      </c>
      <c r="K11" s="21" t="s">
        <v>30</v>
      </c>
      <c r="L11" s="21" t="s">
        <v>41</v>
      </c>
      <c r="M11" s="9">
        <v>7</v>
      </c>
      <c r="N11" s="28">
        <v>231.20000000000002</v>
      </c>
      <c r="O11" s="28">
        <v>0</v>
      </c>
      <c r="P11" s="28">
        <v>231.20000000000002</v>
      </c>
      <c r="Q11" s="28">
        <v>0</v>
      </c>
      <c r="R11" s="11" t="s">
        <v>32</v>
      </c>
      <c r="S11" s="19">
        <v>1</v>
      </c>
    </row>
    <row r="12" spans="1:23" x14ac:dyDescent="0.25">
      <c r="A12" s="8">
        <v>4</v>
      </c>
      <c r="B12" s="21" t="s">
        <v>22</v>
      </c>
      <c r="C12" s="22" t="s">
        <v>23</v>
      </c>
      <c r="D12" s="22" t="s">
        <v>38</v>
      </c>
      <c r="E12" s="23" t="s">
        <v>25</v>
      </c>
      <c r="F12" s="1" t="s">
        <v>33</v>
      </c>
      <c r="G12" s="23" t="s">
        <v>27</v>
      </c>
      <c r="H12" s="21" t="s">
        <v>39</v>
      </c>
      <c r="I12" s="21" t="s">
        <v>39</v>
      </c>
      <c r="J12" s="21" t="s">
        <v>40</v>
      </c>
      <c r="K12" s="21" t="s">
        <v>30</v>
      </c>
      <c r="L12" s="21" t="s">
        <v>41</v>
      </c>
      <c r="M12" s="9">
        <v>7</v>
      </c>
      <c r="N12" s="28">
        <v>231.20000000000002</v>
      </c>
      <c r="O12" s="28">
        <v>0</v>
      </c>
      <c r="P12" s="28">
        <v>231.20000000000002</v>
      </c>
      <c r="Q12" s="28">
        <v>0</v>
      </c>
      <c r="R12" s="11" t="s">
        <v>32</v>
      </c>
      <c r="S12" s="19">
        <v>1</v>
      </c>
    </row>
    <row r="13" spans="1:23" x14ac:dyDescent="0.25">
      <c r="A13" s="8">
        <v>4</v>
      </c>
      <c r="B13" s="21" t="s">
        <v>22</v>
      </c>
      <c r="C13" s="22" t="s">
        <v>23</v>
      </c>
      <c r="D13" s="22" t="s">
        <v>38</v>
      </c>
      <c r="E13" s="23" t="s">
        <v>25</v>
      </c>
      <c r="F13" s="1" t="s">
        <v>36</v>
      </c>
      <c r="G13" s="23" t="s">
        <v>27</v>
      </c>
      <c r="H13" s="21" t="s">
        <v>39</v>
      </c>
      <c r="I13" s="21" t="s">
        <v>39</v>
      </c>
      <c r="J13" s="21" t="s">
        <v>40</v>
      </c>
      <c r="K13" s="21" t="s">
        <v>30</v>
      </c>
      <c r="L13" s="21" t="s">
        <v>41</v>
      </c>
      <c r="M13" s="9">
        <v>7</v>
      </c>
      <c r="N13" s="28">
        <v>231.20000000000002</v>
      </c>
      <c r="O13" s="28">
        <v>0</v>
      </c>
      <c r="P13" s="28">
        <v>231.20000000000002</v>
      </c>
      <c r="Q13" s="28">
        <v>0</v>
      </c>
      <c r="R13" s="11" t="s">
        <v>32</v>
      </c>
      <c r="S13" s="19">
        <v>1</v>
      </c>
    </row>
    <row r="14" spans="1:23" x14ac:dyDescent="0.25">
      <c r="A14" s="8">
        <v>5</v>
      </c>
      <c r="B14" s="21" t="s">
        <v>22</v>
      </c>
      <c r="C14" s="22" t="s">
        <v>23</v>
      </c>
      <c r="D14" s="22" t="s">
        <v>42</v>
      </c>
      <c r="E14" s="23" t="s">
        <v>25</v>
      </c>
      <c r="F14" s="1" t="s">
        <v>26</v>
      </c>
      <c r="G14" s="23" t="s">
        <v>27</v>
      </c>
      <c r="H14" s="21" t="s">
        <v>43</v>
      </c>
      <c r="I14" s="21" t="s">
        <v>43</v>
      </c>
      <c r="J14" s="21" t="s">
        <v>40</v>
      </c>
      <c r="K14" s="21" t="s">
        <v>30</v>
      </c>
      <c r="L14" s="21" t="s">
        <v>41</v>
      </c>
      <c r="M14" s="9">
        <v>7</v>
      </c>
      <c r="N14" s="28">
        <v>231.20000000000002</v>
      </c>
      <c r="O14" s="28">
        <v>0</v>
      </c>
      <c r="P14" s="28">
        <v>231.20000000000002</v>
      </c>
      <c r="Q14" s="28">
        <v>0</v>
      </c>
      <c r="R14" s="11" t="s">
        <v>32</v>
      </c>
      <c r="S14" s="19">
        <v>1</v>
      </c>
    </row>
    <row r="15" spans="1:23" x14ac:dyDescent="0.25">
      <c r="A15" s="8">
        <v>5</v>
      </c>
      <c r="B15" s="21" t="s">
        <v>22</v>
      </c>
      <c r="C15" s="22" t="s">
        <v>23</v>
      </c>
      <c r="D15" s="22" t="s">
        <v>42</v>
      </c>
      <c r="E15" s="23" t="s">
        <v>25</v>
      </c>
      <c r="F15" s="1" t="s">
        <v>33</v>
      </c>
      <c r="G15" s="23" t="s">
        <v>27</v>
      </c>
      <c r="H15" s="21" t="s">
        <v>43</v>
      </c>
      <c r="I15" s="21" t="s">
        <v>43</v>
      </c>
      <c r="J15" s="21" t="s">
        <v>40</v>
      </c>
      <c r="K15" s="21" t="s">
        <v>30</v>
      </c>
      <c r="L15" s="21" t="s">
        <v>41</v>
      </c>
      <c r="M15" s="9">
        <v>7</v>
      </c>
      <c r="N15" s="28">
        <v>231.20000000000002</v>
      </c>
      <c r="O15" s="28">
        <v>0</v>
      </c>
      <c r="P15" s="28">
        <v>231.20000000000002</v>
      </c>
      <c r="Q15" s="28">
        <v>0</v>
      </c>
      <c r="R15" s="11" t="s">
        <v>32</v>
      </c>
      <c r="S15" s="19">
        <v>1</v>
      </c>
    </row>
    <row r="16" spans="1:23" x14ac:dyDescent="0.25">
      <c r="A16" s="8">
        <v>5</v>
      </c>
      <c r="B16" s="21" t="s">
        <v>22</v>
      </c>
      <c r="C16" s="22" t="s">
        <v>23</v>
      </c>
      <c r="D16" s="22" t="s">
        <v>42</v>
      </c>
      <c r="E16" s="23" t="s">
        <v>25</v>
      </c>
      <c r="F16" s="1" t="s">
        <v>36</v>
      </c>
      <c r="G16" s="23" t="s">
        <v>27</v>
      </c>
      <c r="H16" s="21" t="s">
        <v>43</v>
      </c>
      <c r="I16" s="21" t="s">
        <v>43</v>
      </c>
      <c r="J16" s="21" t="s">
        <v>40</v>
      </c>
      <c r="K16" s="21" t="s">
        <v>30</v>
      </c>
      <c r="L16" s="21" t="s">
        <v>41</v>
      </c>
      <c r="M16" s="9">
        <v>7</v>
      </c>
      <c r="N16" s="28">
        <v>231.20000000000002</v>
      </c>
      <c r="O16" s="28">
        <v>0</v>
      </c>
      <c r="P16" s="28">
        <v>231.20000000000002</v>
      </c>
      <c r="Q16" s="28">
        <v>0</v>
      </c>
      <c r="R16" s="11" t="s">
        <v>32</v>
      </c>
      <c r="S16" s="19">
        <v>1</v>
      </c>
    </row>
    <row r="17" spans="1:19" x14ac:dyDescent="0.25">
      <c r="A17" s="8">
        <v>6</v>
      </c>
      <c r="B17" s="21" t="s">
        <v>22</v>
      </c>
      <c r="C17" s="22" t="s">
        <v>23</v>
      </c>
      <c r="D17" s="22" t="s">
        <v>44</v>
      </c>
      <c r="E17" s="23" t="s">
        <v>25</v>
      </c>
      <c r="F17" s="1" t="s">
        <v>26</v>
      </c>
      <c r="G17" s="23" t="s">
        <v>27</v>
      </c>
      <c r="H17" s="21" t="s">
        <v>45</v>
      </c>
      <c r="I17" s="21" t="s">
        <v>45</v>
      </c>
      <c r="J17" s="21" t="s">
        <v>40</v>
      </c>
      <c r="K17" s="21" t="s">
        <v>30</v>
      </c>
      <c r="L17" s="21" t="s">
        <v>41</v>
      </c>
      <c r="M17" s="9">
        <v>4</v>
      </c>
      <c r="N17" s="28">
        <v>231.20000000000002</v>
      </c>
      <c r="O17" s="28">
        <v>0</v>
      </c>
      <c r="P17" s="28">
        <v>231.20000000000002</v>
      </c>
      <c r="Q17" s="28">
        <v>0</v>
      </c>
      <c r="R17" s="11" t="s">
        <v>32</v>
      </c>
      <c r="S17" s="19">
        <v>1</v>
      </c>
    </row>
    <row r="18" spans="1:19" x14ac:dyDescent="0.25">
      <c r="A18" s="8">
        <v>6</v>
      </c>
      <c r="B18" s="21" t="s">
        <v>22</v>
      </c>
      <c r="C18" s="22" t="s">
        <v>23</v>
      </c>
      <c r="D18" s="22" t="s">
        <v>44</v>
      </c>
      <c r="E18" s="23" t="s">
        <v>25</v>
      </c>
      <c r="F18" s="1" t="s">
        <v>33</v>
      </c>
      <c r="G18" s="23" t="s">
        <v>27</v>
      </c>
      <c r="H18" s="21" t="s">
        <v>45</v>
      </c>
      <c r="I18" s="21" t="s">
        <v>45</v>
      </c>
      <c r="J18" s="21" t="s">
        <v>40</v>
      </c>
      <c r="K18" s="21" t="s">
        <v>30</v>
      </c>
      <c r="L18" s="21" t="s">
        <v>41</v>
      </c>
      <c r="M18" s="9">
        <v>4</v>
      </c>
      <c r="N18" s="28">
        <v>231.20000000000002</v>
      </c>
      <c r="O18" s="28">
        <v>0</v>
      </c>
      <c r="P18" s="28">
        <v>231.20000000000002</v>
      </c>
      <c r="Q18" s="28">
        <v>0</v>
      </c>
      <c r="R18" s="11" t="s">
        <v>32</v>
      </c>
      <c r="S18" s="19">
        <v>1</v>
      </c>
    </row>
    <row r="19" spans="1:19" x14ac:dyDescent="0.25">
      <c r="A19" s="8">
        <v>6</v>
      </c>
      <c r="B19" s="21" t="s">
        <v>22</v>
      </c>
      <c r="C19" s="22" t="s">
        <v>23</v>
      </c>
      <c r="D19" s="22" t="s">
        <v>44</v>
      </c>
      <c r="E19" s="23" t="s">
        <v>25</v>
      </c>
      <c r="F19" s="1" t="s">
        <v>36</v>
      </c>
      <c r="G19" s="23" t="s">
        <v>27</v>
      </c>
      <c r="H19" s="21" t="s">
        <v>45</v>
      </c>
      <c r="I19" s="21" t="s">
        <v>45</v>
      </c>
      <c r="J19" s="21" t="s">
        <v>40</v>
      </c>
      <c r="K19" s="21" t="s">
        <v>30</v>
      </c>
      <c r="L19" s="21" t="s">
        <v>41</v>
      </c>
      <c r="M19" s="9">
        <v>4</v>
      </c>
      <c r="N19" s="28">
        <v>231.20000000000002</v>
      </c>
      <c r="O19" s="28">
        <v>0</v>
      </c>
      <c r="P19" s="28">
        <v>231.20000000000002</v>
      </c>
      <c r="Q19" s="28">
        <v>0</v>
      </c>
      <c r="R19" s="11" t="s">
        <v>32</v>
      </c>
      <c r="S19" s="19">
        <v>1</v>
      </c>
    </row>
    <row r="20" spans="1:19" x14ac:dyDescent="0.25">
      <c r="A20" s="8">
        <v>7</v>
      </c>
      <c r="B20" s="21" t="s">
        <v>22</v>
      </c>
      <c r="C20" s="22" t="s">
        <v>23</v>
      </c>
      <c r="D20" s="22" t="s">
        <v>24</v>
      </c>
      <c r="E20" s="23" t="s">
        <v>25</v>
      </c>
      <c r="F20" s="1" t="s">
        <v>26</v>
      </c>
      <c r="G20" s="23" t="s">
        <v>27</v>
      </c>
      <c r="H20" s="21" t="s">
        <v>46</v>
      </c>
      <c r="I20" s="21" t="s">
        <v>46</v>
      </c>
      <c r="J20" s="21" t="s">
        <v>47</v>
      </c>
      <c r="K20" s="21" t="s">
        <v>30</v>
      </c>
      <c r="L20" s="21" t="s">
        <v>31</v>
      </c>
      <c r="M20" s="9">
        <v>11</v>
      </c>
      <c r="N20" s="28">
        <v>40.800000000000004</v>
      </c>
      <c r="O20" s="28">
        <v>0</v>
      </c>
      <c r="P20" s="28">
        <v>36</v>
      </c>
      <c r="Q20" s="28">
        <v>0</v>
      </c>
      <c r="R20" s="11" t="s">
        <v>32</v>
      </c>
      <c r="S20" s="19">
        <v>1</v>
      </c>
    </row>
    <row r="21" spans="1:19" x14ac:dyDescent="0.25">
      <c r="A21" s="8">
        <v>7</v>
      </c>
      <c r="B21" s="21" t="s">
        <v>22</v>
      </c>
      <c r="C21" s="22" t="s">
        <v>23</v>
      </c>
      <c r="D21" s="22" t="s">
        <v>24</v>
      </c>
      <c r="E21" s="23" t="s">
        <v>25</v>
      </c>
      <c r="F21" s="1" t="s">
        <v>33</v>
      </c>
      <c r="G21" s="23" t="s">
        <v>27</v>
      </c>
      <c r="H21" s="21" t="s">
        <v>46</v>
      </c>
      <c r="I21" s="21" t="s">
        <v>46</v>
      </c>
      <c r="J21" s="21" t="s">
        <v>47</v>
      </c>
      <c r="K21" s="21" t="s">
        <v>30</v>
      </c>
      <c r="L21" s="21" t="s">
        <v>31</v>
      </c>
      <c r="M21" s="9">
        <v>11</v>
      </c>
      <c r="N21" s="28">
        <v>40.800000000000004</v>
      </c>
      <c r="O21" s="28">
        <v>0</v>
      </c>
      <c r="P21" s="28">
        <v>36</v>
      </c>
      <c r="Q21" s="28">
        <v>0</v>
      </c>
      <c r="R21" s="11" t="s">
        <v>32</v>
      </c>
      <c r="S21" s="19">
        <v>1</v>
      </c>
    </row>
    <row r="22" spans="1:19" x14ac:dyDescent="0.25">
      <c r="A22" s="8">
        <v>7</v>
      </c>
      <c r="B22" s="21" t="s">
        <v>22</v>
      </c>
      <c r="C22" s="22" t="s">
        <v>23</v>
      </c>
      <c r="D22" s="22" t="s">
        <v>24</v>
      </c>
      <c r="E22" s="23" t="s">
        <v>25</v>
      </c>
      <c r="F22" s="1" t="s">
        <v>36</v>
      </c>
      <c r="G22" s="23" t="s">
        <v>27</v>
      </c>
      <c r="H22" s="21" t="s">
        <v>46</v>
      </c>
      <c r="I22" s="21" t="s">
        <v>46</v>
      </c>
      <c r="J22" s="21" t="s">
        <v>47</v>
      </c>
      <c r="K22" s="21" t="s">
        <v>30</v>
      </c>
      <c r="L22" s="21" t="s">
        <v>31</v>
      </c>
      <c r="M22" s="9">
        <v>11</v>
      </c>
      <c r="N22" s="28">
        <v>40.800000000000004</v>
      </c>
      <c r="O22" s="28">
        <v>0</v>
      </c>
      <c r="P22" s="28">
        <v>36</v>
      </c>
      <c r="Q22" s="28">
        <v>0</v>
      </c>
      <c r="R22" s="11" t="s">
        <v>32</v>
      </c>
      <c r="S22" s="19">
        <v>1</v>
      </c>
    </row>
    <row r="23" spans="1:19" x14ac:dyDescent="0.25">
      <c r="A23" s="8">
        <v>8</v>
      </c>
      <c r="B23" s="21" t="s">
        <v>22</v>
      </c>
      <c r="C23" s="22" t="s">
        <v>23</v>
      </c>
      <c r="D23" s="22" t="s">
        <v>48</v>
      </c>
      <c r="E23" s="23" t="s">
        <v>25</v>
      </c>
      <c r="F23" s="1" t="s">
        <v>26</v>
      </c>
      <c r="G23" s="23" t="s">
        <v>49</v>
      </c>
      <c r="H23" s="21" t="s">
        <v>50</v>
      </c>
      <c r="I23" s="21" t="s">
        <v>51</v>
      </c>
      <c r="J23" s="21" t="s">
        <v>52</v>
      </c>
      <c r="K23" s="21" t="s">
        <v>30</v>
      </c>
      <c r="L23" s="21" t="s">
        <v>41</v>
      </c>
      <c r="M23" s="9">
        <v>12</v>
      </c>
      <c r="N23" s="28">
        <v>714</v>
      </c>
      <c r="O23" s="28">
        <v>0</v>
      </c>
      <c r="P23" s="28">
        <v>700</v>
      </c>
      <c r="Q23" s="28">
        <v>0</v>
      </c>
      <c r="R23" s="11" t="s">
        <v>32</v>
      </c>
      <c r="S23" s="19">
        <v>1</v>
      </c>
    </row>
    <row r="24" spans="1:19" x14ac:dyDescent="0.25">
      <c r="A24" s="8">
        <v>8</v>
      </c>
      <c r="B24" s="21" t="s">
        <v>22</v>
      </c>
      <c r="C24" s="22" t="s">
        <v>23</v>
      </c>
      <c r="D24" s="22" t="s">
        <v>48</v>
      </c>
      <c r="E24" s="23" t="s">
        <v>25</v>
      </c>
      <c r="F24" s="1" t="s">
        <v>33</v>
      </c>
      <c r="G24" s="23" t="s">
        <v>49</v>
      </c>
      <c r="H24" s="21" t="s">
        <v>50</v>
      </c>
      <c r="I24" s="21" t="s">
        <v>51</v>
      </c>
      <c r="J24" s="21" t="s">
        <v>52</v>
      </c>
      <c r="K24" s="21" t="s">
        <v>30</v>
      </c>
      <c r="L24" s="21" t="s">
        <v>41</v>
      </c>
      <c r="M24" s="9">
        <v>12</v>
      </c>
      <c r="N24" s="28">
        <v>714</v>
      </c>
      <c r="O24" s="28">
        <v>0</v>
      </c>
      <c r="P24" s="28">
        <v>700</v>
      </c>
      <c r="Q24" s="28">
        <v>0</v>
      </c>
      <c r="R24" s="11" t="s">
        <v>32</v>
      </c>
      <c r="S24" s="19">
        <v>1</v>
      </c>
    </row>
    <row r="25" spans="1:19" x14ac:dyDescent="0.25">
      <c r="A25" s="8">
        <v>8</v>
      </c>
      <c r="B25" s="21" t="s">
        <v>22</v>
      </c>
      <c r="C25" s="22" t="s">
        <v>23</v>
      </c>
      <c r="D25" s="22" t="s">
        <v>48</v>
      </c>
      <c r="E25" s="23" t="s">
        <v>25</v>
      </c>
      <c r="F25" s="1" t="s">
        <v>36</v>
      </c>
      <c r="G25" s="23" t="s">
        <v>49</v>
      </c>
      <c r="H25" s="21" t="s">
        <v>50</v>
      </c>
      <c r="I25" s="21" t="s">
        <v>51</v>
      </c>
      <c r="J25" s="21" t="s">
        <v>52</v>
      </c>
      <c r="K25" s="21" t="s">
        <v>30</v>
      </c>
      <c r="L25" s="21" t="s">
        <v>41</v>
      </c>
      <c r="M25" s="9">
        <v>12</v>
      </c>
      <c r="N25" s="28">
        <v>714</v>
      </c>
      <c r="O25" s="28">
        <v>0</v>
      </c>
      <c r="P25" s="28">
        <v>700</v>
      </c>
      <c r="Q25" s="28">
        <v>0</v>
      </c>
      <c r="R25" s="11" t="s">
        <v>32</v>
      </c>
      <c r="S25" s="19">
        <v>1</v>
      </c>
    </row>
    <row r="26" spans="1:19" x14ac:dyDescent="0.25">
      <c r="A26" s="8">
        <v>9</v>
      </c>
      <c r="B26" s="21" t="s">
        <v>22</v>
      </c>
      <c r="C26" s="22" t="s">
        <v>23</v>
      </c>
      <c r="D26" s="22" t="s">
        <v>53</v>
      </c>
      <c r="E26" s="23" t="s">
        <v>25</v>
      </c>
      <c r="F26" s="1" t="s">
        <v>26</v>
      </c>
      <c r="G26" s="23" t="s">
        <v>49</v>
      </c>
      <c r="H26" s="21" t="s">
        <v>54</v>
      </c>
      <c r="I26" s="21" t="s">
        <v>55</v>
      </c>
      <c r="J26" s="21" t="s">
        <v>56</v>
      </c>
      <c r="K26" s="21" t="s">
        <v>57</v>
      </c>
      <c r="L26" s="21" t="s">
        <v>41</v>
      </c>
      <c r="M26" s="9">
        <v>7</v>
      </c>
      <c r="N26" s="28">
        <v>138</v>
      </c>
      <c r="O26" s="28">
        <v>0</v>
      </c>
      <c r="P26" s="28">
        <v>69</v>
      </c>
      <c r="Q26" s="28">
        <v>0</v>
      </c>
      <c r="R26" s="11" t="s">
        <v>32</v>
      </c>
      <c r="S26" s="19">
        <v>1</v>
      </c>
    </row>
    <row r="27" spans="1:19" x14ac:dyDescent="0.25">
      <c r="A27" s="8">
        <v>9</v>
      </c>
      <c r="B27" s="21" t="s">
        <v>22</v>
      </c>
      <c r="C27" s="22" t="s">
        <v>23</v>
      </c>
      <c r="D27" s="22" t="s">
        <v>53</v>
      </c>
      <c r="E27" s="23" t="s">
        <v>25</v>
      </c>
      <c r="F27" s="1" t="s">
        <v>33</v>
      </c>
      <c r="G27" s="23" t="s">
        <v>49</v>
      </c>
      <c r="H27" s="21" t="s">
        <v>54</v>
      </c>
      <c r="I27" s="21" t="s">
        <v>55</v>
      </c>
      <c r="J27" s="21" t="s">
        <v>56</v>
      </c>
      <c r="K27" s="21" t="s">
        <v>57</v>
      </c>
      <c r="L27" s="21" t="s">
        <v>41</v>
      </c>
      <c r="M27" s="9">
        <v>7</v>
      </c>
      <c r="N27" s="28">
        <v>138</v>
      </c>
      <c r="O27" s="28">
        <v>0</v>
      </c>
      <c r="P27" s="28">
        <v>69</v>
      </c>
      <c r="Q27" s="28">
        <v>0</v>
      </c>
      <c r="R27" s="11" t="s">
        <v>32</v>
      </c>
      <c r="S27" s="19">
        <v>1</v>
      </c>
    </row>
    <row r="28" spans="1:19" x14ac:dyDescent="0.25">
      <c r="A28" s="8">
        <v>9</v>
      </c>
      <c r="B28" s="21" t="s">
        <v>22</v>
      </c>
      <c r="C28" s="22" t="s">
        <v>23</v>
      </c>
      <c r="D28" s="22" t="s">
        <v>53</v>
      </c>
      <c r="E28" s="23" t="s">
        <v>25</v>
      </c>
      <c r="F28" s="1" t="s">
        <v>36</v>
      </c>
      <c r="G28" s="23" t="s">
        <v>49</v>
      </c>
      <c r="H28" s="21" t="s">
        <v>54</v>
      </c>
      <c r="I28" s="21" t="s">
        <v>55</v>
      </c>
      <c r="J28" s="21" t="s">
        <v>56</v>
      </c>
      <c r="K28" s="21" t="s">
        <v>57</v>
      </c>
      <c r="L28" s="21" t="s">
        <v>41</v>
      </c>
      <c r="M28" s="9">
        <v>7</v>
      </c>
      <c r="N28" s="28">
        <v>138</v>
      </c>
      <c r="O28" s="28">
        <v>0</v>
      </c>
      <c r="P28" s="28">
        <v>69</v>
      </c>
      <c r="Q28" s="28">
        <v>0</v>
      </c>
      <c r="R28" s="11" t="s">
        <v>32</v>
      </c>
      <c r="S28" s="19">
        <v>1</v>
      </c>
    </row>
    <row r="29" spans="1:19" x14ac:dyDescent="0.25">
      <c r="A29" s="8">
        <v>10</v>
      </c>
      <c r="B29" s="21" t="s">
        <v>22</v>
      </c>
      <c r="C29" s="22" t="s">
        <v>23</v>
      </c>
      <c r="D29" s="22" t="s">
        <v>48</v>
      </c>
      <c r="E29" s="23" t="s">
        <v>25</v>
      </c>
      <c r="F29" s="1" t="s">
        <v>26</v>
      </c>
      <c r="G29" s="23" t="s">
        <v>49</v>
      </c>
      <c r="H29" s="21" t="s">
        <v>58</v>
      </c>
      <c r="I29" s="21" t="s">
        <v>59</v>
      </c>
      <c r="J29" s="21" t="s">
        <v>60</v>
      </c>
      <c r="K29" s="21" t="s">
        <v>30</v>
      </c>
      <c r="L29" s="21" t="s">
        <v>41</v>
      </c>
      <c r="M29" s="9">
        <v>30</v>
      </c>
      <c r="N29" s="28">
        <v>1011.84</v>
      </c>
      <c r="O29" s="28">
        <v>0</v>
      </c>
      <c r="P29" s="28">
        <v>150</v>
      </c>
      <c r="Q29" s="28">
        <v>0</v>
      </c>
      <c r="R29" s="11" t="s">
        <v>32</v>
      </c>
      <c r="S29" s="19">
        <v>1</v>
      </c>
    </row>
    <row r="30" spans="1:19" x14ac:dyDescent="0.25">
      <c r="A30" s="8">
        <v>10</v>
      </c>
      <c r="B30" s="21" t="s">
        <v>22</v>
      </c>
      <c r="C30" s="22" t="s">
        <v>23</v>
      </c>
      <c r="D30" s="22" t="s">
        <v>48</v>
      </c>
      <c r="E30" s="23" t="s">
        <v>25</v>
      </c>
      <c r="F30" s="1" t="s">
        <v>33</v>
      </c>
      <c r="G30" s="23" t="s">
        <v>49</v>
      </c>
      <c r="H30" s="21" t="s">
        <v>58</v>
      </c>
      <c r="I30" s="21" t="s">
        <v>59</v>
      </c>
      <c r="J30" s="21" t="s">
        <v>60</v>
      </c>
      <c r="K30" s="21" t="s">
        <v>30</v>
      </c>
      <c r="L30" s="21" t="s">
        <v>41</v>
      </c>
      <c r="M30" s="9">
        <v>30</v>
      </c>
      <c r="N30" s="28">
        <v>1011.84</v>
      </c>
      <c r="O30" s="28">
        <v>0</v>
      </c>
      <c r="P30" s="28">
        <v>150</v>
      </c>
      <c r="Q30" s="28">
        <v>0</v>
      </c>
      <c r="R30" s="11" t="s">
        <v>32</v>
      </c>
      <c r="S30" s="19">
        <v>1</v>
      </c>
    </row>
    <row r="31" spans="1:19" x14ac:dyDescent="0.25">
      <c r="A31" s="8">
        <v>10</v>
      </c>
      <c r="B31" s="21" t="s">
        <v>22</v>
      </c>
      <c r="C31" s="22" t="s">
        <v>23</v>
      </c>
      <c r="D31" s="22" t="s">
        <v>48</v>
      </c>
      <c r="E31" s="23" t="s">
        <v>25</v>
      </c>
      <c r="F31" s="1" t="s">
        <v>36</v>
      </c>
      <c r="G31" s="23" t="s">
        <v>49</v>
      </c>
      <c r="H31" s="21" t="s">
        <v>58</v>
      </c>
      <c r="I31" s="21" t="s">
        <v>59</v>
      </c>
      <c r="J31" s="21" t="s">
        <v>60</v>
      </c>
      <c r="K31" s="21" t="s">
        <v>30</v>
      </c>
      <c r="L31" s="21" t="s">
        <v>41</v>
      </c>
      <c r="M31" s="9">
        <v>30</v>
      </c>
      <c r="N31" s="28">
        <v>1011.84</v>
      </c>
      <c r="O31" s="28">
        <v>0</v>
      </c>
      <c r="P31" s="28">
        <v>150</v>
      </c>
      <c r="Q31" s="28">
        <v>0</v>
      </c>
      <c r="R31" s="11" t="s">
        <v>32</v>
      </c>
      <c r="S31" s="19">
        <v>1</v>
      </c>
    </row>
    <row r="32" spans="1:19" x14ac:dyDescent="0.25">
      <c r="A32" s="8">
        <v>11</v>
      </c>
      <c r="B32" s="21" t="s">
        <v>22</v>
      </c>
      <c r="C32" s="22" t="s">
        <v>61</v>
      </c>
      <c r="D32" s="22" t="s">
        <v>62</v>
      </c>
      <c r="E32" s="23" t="s">
        <v>25</v>
      </c>
      <c r="F32" s="1" t="s">
        <v>26</v>
      </c>
      <c r="G32" s="23" t="s">
        <v>49</v>
      </c>
      <c r="H32" s="21" t="s">
        <v>63</v>
      </c>
      <c r="I32" s="21" t="s">
        <v>63</v>
      </c>
      <c r="J32" s="21" t="s">
        <v>64</v>
      </c>
      <c r="K32" s="21" t="s">
        <v>30</v>
      </c>
      <c r="L32" s="21" t="s">
        <v>31</v>
      </c>
      <c r="M32" s="9">
        <v>15</v>
      </c>
      <c r="N32" s="28">
        <v>1400.8000000000002</v>
      </c>
      <c r="O32" s="28">
        <v>0</v>
      </c>
      <c r="P32" s="28">
        <v>500</v>
      </c>
      <c r="Q32" s="28">
        <v>0</v>
      </c>
      <c r="R32" s="11" t="s">
        <v>65</v>
      </c>
      <c r="S32" s="19">
        <v>0.35</v>
      </c>
    </row>
    <row r="33" spans="1:19" x14ac:dyDescent="0.25">
      <c r="A33" s="8">
        <v>11</v>
      </c>
      <c r="B33" s="21" t="s">
        <v>22</v>
      </c>
      <c r="C33" s="22" t="s">
        <v>61</v>
      </c>
      <c r="D33" s="22" t="s">
        <v>62</v>
      </c>
      <c r="E33" s="23" t="s">
        <v>25</v>
      </c>
      <c r="F33" s="1" t="s">
        <v>33</v>
      </c>
      <c r="G33" s="23" t="s">
        <v>49</v>
      </c>
      <c r="H33" s="21" t="s">
        <v>63</v>
      </c>
      <c r="I33" s="21" t="s">
        <v>63</v>
      </c>
      <c r="J33" s="21" t="s">
        <v>64</v>
      </c>
      <c r="K33" s="21" t="s">
        <v>30</v>
      </c>
      <c r="L33" s="21" t="s">
        <v>31</v>
      </c>
      <c r="M33" s="9">
        <v>15</v>
      </c>
      <c r="N33" s="28">
        <v>1400.8000000000002</v>
      </c>
      <c r="O33" s="28">
        <v>0</v>
      </c>
      <c r="P33" s="28">
        <v>500</v>
      </c>
      <c r="Q33" s="28">
        <v>0</v>
      </c>
      <c r="R33" s="11" t="s">
        <v>65</v>
      </c>
      <c r="S33" s="19">
        <v>0.35</v>
      </c>
    </row>
    <row r="34" spans="1:19" x14ac:dyDescent="0.25">
      <c r="A34" s="8">
        <v>11</v>
      </c>
      <c r="B34" s="21" t="s">
        <v>22</v>
      </c>
      <c r="C34" s="22" t="s">
        <v>61</v>
      </c>
      <c r="D34" s="22" t="s">
        <v>62</v>
      </c>
      <c r="E34" s="23" t="s">
        <v>25</v>
      </c>
      <c r="F34" s="1" t="s">
        <v>36</v>
      </c>
      <c r="G34" s="23" t="s">
        <v>49</v>
      </c>
      <c r="H34" s="21" t="s">
        <v>63</v>
      </c>
      <c r="I34" s="21" t="s">
        <v>63</v>
      </c>
      <c r="J34" s="21" t="s">
        <v>64</v>
      </c>
      <c r="K34" s="21" t="s">
        <v>30</v>
      </c>
      <c r="L34" s="21" t="s">
        <v>31</v>
      </c>
      <c r="M34" s="9">
        <v>15</v>
      </c>
      <c r="N34" s="28">
        <v>1400.8000000000002</v>
      </c>
      <c r="O34" s="28">
        <v>0</v>
      </c>
      <c r="P34" s="28">
        <v>500</v>
      </c>
      <c r="Q34" s="28">
        <v>0</v>
      </c>
      <c r="R34" s="11" t="s">
        <v>65</v>
      </c>
      <c r="S34" s="19">
        <v>0.35</v>
      </c>
    </row>
    <row r="35" spans="1:19" x14ac:dyDescent="0.25">
      <c r="A35" s="8">
        <v>12</v>
      </c>
      <c r="B35" s="21" t="s">
        <v>22</v>
      </c>
      <c r="C35" s="22" t="s">
        <v>61</v>
      </c>
      <c r="D35" s="22" t="s">
        <v>62</v>
      </c>
      <c r="E35" s="23" t="s">
        <v>25</v>
      </c>
      <c r="F35" s="1" t="s">
        <v>26</v>
      </c>
      <c r="G35" s="23" t="s">
        <v>49</v>
      </c>
      <c r="H35" s="21" t="s">
        <v>66</v>
      </c>
      <c r="I35" s="21" t="s">
        <v>67</v>
      </c>
      <c r="J35" s="21" t="s">
        <v>64</v>
      </c>
      <c r="K35" s="21" t="s">
        <v>30</v>
      </c>
      <c r="L35" s="21" t="s">
        <v>31</v>
      </c>
      <c r="M35" s="9">
        <v>15</v>
      </c>
      <c r="N35" s="28">
        <v>1630.64</v>
      </c>
      <c r="O35" s="28">
        <v>0</v>
      </c>
      <c r="P35" s="28">
        <v>500</v>
      </c>
      <c r="Q35" s="28">
        <v>0</v>
      </c>
      <c r="R35" s="11" t="s">
        <v>32</v>
      </c>
      <c r="S35" s="19">
        <v>0.03</v>
      </c>
    </row>
    <row r="36" spans="1:19" x14ac:dyDescent="0.25">
      <c r="A36" s="8">
        <v>12</v>
      </c>
      <c r="B36" s="21" t="s">
        <v>22</v>
      </c>
      <c r="C36" s="22" t="s">
        <v>61</v>
      </c>
      <c r="D36" s="22" t="s">
        <v>62</v>
      </c>
      <c r="E36" s="23" t="s">
        <v>25</v>
      </c>
      <c r="F36" s="1" t="s">
        <v>33</v>
      </c>
      <c r="G36" s="23" t="s">
        <v>49</v>
      </c>
      <c r="H36" s="21" t="s">
        <v>66</v>
      </c>
      <c r="I36" s="21" t="s">
        <v>67</v>
      </c>
      <c r="J36" s="21" t="s">
        <v>64</v>
      </c>
      <c r="K36" s="21" t="s">
        <v>30</v>
      </c>
      <c r="L36" s="21" t="s">
        <v>31</v>
      </c>
      <c r="M36" s="9">
        <v>15</v>
      </c>
      <c r="N36" s="28">
        <v>1630.64</v>
      </c>
      <c r="O36" s="28">
        <v>0</v>
      </c>
      <c r="P36" s="28">
        <v>500</v>
      </c>
      <c r="Q36" s="28">
        <v>0</v>
      </c>
      <c r="R36" s="11" t="s">
        <v>32</v>
      </c>
      <c r="S36" s="19">
        <v>0.03</v>
      </c>
    </row>
    <row r="37" spans="1:19" x14ac:dyDescent="0.25">
      <c r="A37" s="8">
        <v>12</v>
      </c>
      <c r="B37" s="21" t="s">
        <v>22</v>
      </c>
      <c r="C37" s="22" t="s">
        <v>61</v>
      </c>
      <c r="D37" s="22" t="s">
        <v>62</v>
      </c>
      <c r="E37" s="23" t="s">
        <v>25</v>
      </c>
      <c r="F37" s="1" t="s">
        <v>36</v>
      </c>
      <c r="G37" s="23" t="s">
        <v>49</v>
      </c>
      <c r="H37" s="21" t="s">
        <v>66</v>
      </c>
      <c r="I37" s="21" t="s">
        <v>67</v>
      </c>
      <c r="J37" s="21" t="s">
        <v>64</v>
      </c>
      <c r="K37" s="21" t="s">
        <v>30</v>
      </c>
      <c r="L37" s="21" t="s">
        <v>31</v>
      </c>
      <c r="M37" s="9">
        <v>15</v>
      </c>
      <c r="N37" s="28">
        <v>1630.64</v>
      </c>
      <c r="O37" s="28">
        <v>0</v>
      </c>
      <c r="P37" s="28">
        <v>500</v>
      </c>
      <c r="Q37" s="28">
        <v>0</v>
      </c>
      <c r="R37" s="11" t="s">
        <v>32</v>
      </c>
      <c r="S37" s="19">
        <v>0.03</v>
      </c>
    </row>
    <row r="38" spans="1:19" x14ac:dyDescent="0.25">
      <c r="A38" s="8">
        <v>13</v>
      </c>
      <c r="B38" s="21" t="s">
        <v>22</v>
      </c>
      <c r="C38" s="22" t="s">
        <v>61</v>
      </c>
      <c r="D38" s="22" t="s">
        <v>68</v>
      </c>
      <c r="E38" s="23" t="s">
        <v>25</v>
      </c>
      <c r="F38" s="1" t="s">
        <v>26</v>
      </c>
      <c r="G38" s="23" t="s">
        <v>49</v>
      </c>
      <c r="H38" s="21" t="s">
        <v>69</v>
      </c>
      <c r="I38" s="21" t="s">
        <v>69</v>
      </c>
      <c r="J38" s="21" t="s">
        <v>70</v>
      </c>
      <c r="K38" s="21" t="s">
        <v>30</v>
      </c>
      <c r="L38" s="21" t="s">
        <v>41</v>
      </c>
      <c r="M38" s="9">
        <v>15</v>
      </c>
      <c r="N38" s="28">
        <v>425</v>
      </c>
      <c r="O38" s="28">
        <v>0</v>
      </c>
      <c r="P38" s="28">
        <v>400</v>
      </c>
      <c r="Q38" s="28">
        <v>0</v>
      </c>
      <c r="R38" s="11" t="s">
        <v>32</v>
      </c>
      <c r="S38" s="19">
        <v>1</v>
      </c>
    </row>
    <row r="39" spans="1:19" x14ac:dyDescent="0.25">
      <c r="A39" s="8">
        <v>14</v>
      </c>
      <c r="B39" s="21" t="s">
        <v>22</v>
      </c>
      <c r="C39" s="22" t="s">
        <v>23</v>
      </c>
      <c r="D39" s="22" t="s">
        <v>71</v>
      </c>
      <c r="E39" s="23" t="s">
        <v>25</v>
      </c>
      <c r="F39" s="1" t="s">
        <v>26</v>
      </c>
      <c r="G39" s="23" t="s">
        <v>27</v>
      </c>
      <c r="H39" s="21" t="s">
        <v>72</v>
      </c>
      <c r="I39" s="21" t="s">
        <v>73</v>
      </c>
      <c r="J39" s="21" t="s">
        <v>74</v>
      </c>
      <c r="K39" s="21" t="s">
        <v>30</v>
      </c>
      <c r="L39" s="21" t="s">
        <v>41</v>
      </c>
      <c r="M39" s="9">
        <v>12</v>
      </c>
      <c r="N39" s="28">
        <v>12.24</v>
      </c>
      <c r="O39" s="28">
        <v>0</v>
      </c>
      <c r="P39" s="28">
        <v>6.12</v>
      </c>
      <c r="Q39" s="28">
        <v>0</v>
      </c>
      <c r="R39" s="11" t="s">
        <v>32</v>
      </c>
      <c r="S39" s="19">
        <v>1</v>
      </c>
    </row>
    <row r="40" spans="1:19" x14ac:dyDescent="0.25">
      <c r="A40" s="8">
        <v>14</v>
      </c>
      <c r="B40" s="21" t="s">
        <v>22</v>
      </c>
      <c r="C40" s="22" t="s">
        <v>23</v>
      </c>
      <c r="D40" s="22" t="s">
        <v>71</v>
      </c>
      <c r="E40" s="23" t="s">
        <v>25</v>
      </c>
      <c r="F40" s="1" t="s">
        <v>33</v>
      </c>
      <c r="G40" s="23" t="s">
        <v>27</v>
      </c>
      <c r="H40" s="21" t="s">
        <v>72</v>
      </c>
      <c r="I40" s="21" t="s">
        <v>73</v>
      </c>
      <c r="J40" s="21" t="s">
        <v>74</v>
      </c>
      <c r="K40" s="21" t="s">
        <v>30</v>
      </c>
      <c r="L40" s="21" t="s">
        <v>41</v>
      </c>
      <c r="M40" s="9">
        <v>12</v>
      </c>
      <c r="N40" s="28">
        <v>12.24</v>
      </c>
      <c r="O40" s="28">
        <v>0</v>
      </c>
      <c r="P40" s="28">
        <v>6.12</v>
      </c>
      <c r="Q40" s="28">
        <v>0</v>
      </c>
      <c r="R40" s="11" t="s">
        <v>32</v>
      </c>
      <c r="S40" s="19">
        <v>1</v>
      </c>
    </row>
    <row r="41" spans="1:19" x14ac:dyDescent="0.25">
      <c r="A41" s="8">
        <v>14</v>
      </c>
      <c r="B41" s="21" t="s">
        <v>22</v>
      </c>
      <c r="C41" s="22" t="s">
        <v>23</v>
      </c>
      <c r="D41" s="22" t="s">
        <v>71</v>
      </c>
      <c r="E41" s="23" t="s">
        <v>25</v>
      </c>
      <c r="F41" s="1" t="s">
        <v>36</v>
      </c>
      <c r="G41" s="23" t="s">
        <v>27</v>
      </c>
      <c r="H41" s="21" t="s">
        <v>72</v>
      </c>
      <c r="I41" s="21" t="s">
        <v>73</v>
      </c>
      <c r="J41" s="21" t="s">
        <v>74</v>
      </c>
      <c r="K41" s="21" t="s">
        <v>30</v>
      </c>
      <c r="L41" s="21" t="s">
        <v>41</v>
      </c>
      <c r="M41" s="9">
        <v>12</v>
      </c>
      <c r="N41" s="28">
        <v>12.24</v>
      </c>
      <c r="O41" s="28">
        <v>0</v>
      </c>
      <c r="P41" s="28">
        <v>6.12</v>
      </c>
      <c r="Q41" s="28">
        <v>0</v>
      </c>
      <c r="R41" s="11" t="s">
        <v>32</v>
      </c>
      <c r="S41" s="19">
        <v>1</v>
      </c>
    </row>
    <row r="42" spans="1:19" x14ac:dyDescent="0.25">
      <c r="A42" s="8">
        <v>15</v>
      </c>
      <c r="B42" s="21" t="s">
        <v>22</v>
      </c>
      <c r="C42" s="22" t="s">
        <v>61</v>
      </c>
      <c r="D42" s="22" t="s">
        <v>75</v>
      </c>
      <c r="E42" s="23" t="s">
        <v>25</v>
      </c>
      <c r="F42" s="1" t="s">
        <v>26</v>
      </c>
      <c r="G42" s="23" t="s">
        <v>76</v>
      </c>
      <c r="H42" s="21" t="s">
        <v>77</v>
      </c>
      <c r="I42" s="21" t="s">
        <v>78</v>
      </c>
      <c r="J42" s="21" t="s">
        <v>79</v>
      </c>
      <c r="K42" s="21" t="s">
        <v>30</v>
      </c>
      <c r="L42" s="21" t="s">
        <v>31</v>
      </c>
      <c r="M42" s="9">
        <v>18</v>
      </c>
      <c r="N42" s="28">
        <v>1727.2</v>
      </c>
      <c r="O42" s="28">
        <v>0</v>
      </c>
      <c r="P42" s="28">
        <v>330</v>
      </c>
      <c r="Q42" s="28">
        <v>0</v>
      </c>
      <c r="R42" s="11" t="s">
        <v>32</v>
      </c>
      <c r="S42" s="19">
        <v>1</v>
      </c>
    </row>
    <row r="43" spans="1:19" x14ac:dyDescent="0.25">
      <c r="A43" s="8">
        <v>15</v>
      </c>
      <c r="B43" s="21" t="s">
        <v>22</v>
      </c>
      <c r="C43" s="22" t="s">
        <v>61</v>
      </c>
      <c r="D43" s="22" t="s">
        <v>75</v>
      </c>
      <c r="E43" s="23" t="s">
        <v>25</v>
      </c>
      <c r="F43" s="1" t="s">
        <v>33</v>
      </c>
      <c r="G43" s="23" t="s">
        <v>76</v>
      </c>
      <c r="H43" s="21" t="s">
        <v>77</v>
      </c>
      <c r="I43" s="21" t="s">
        <v>78</v>
      </c>
      <c r="J43" s="21" t="s">
        <v>79</v>
      </c>
      <c r="K43" s="21" t="s">
        <v>30</v>
      </c>
      <c r="L43" s="21" t="s">
        <v>31</v>
      </c>
      <c r="M43" s="9">
        <v>18</v>
      </c>
      <c r="N43" s="28">
        <v>1727.2</v>
      </c>
      <c r="O43" s="28">
        <v>0</v>
      </c>
      <c r="P43" s="28">
        <v>330</v>
      </c>
      <c r="Q43" s="28">
        <v>0</v>
      </c>
      <c r="R43" s="11" t="s">
        <v>32</v>
      </c>
      <c r="S43" s="19">
        <v>1</v>
      </c>
    </row>
    <row r="44" spans="1:19" x14ac:dyDescent="0.25">
      <c r="A44" s="8">
        <v>15</v>
      </c>
      <c r="B44" s="21" t="s">
        <v>22</v>
      </c>
      <c r="C44" s="22" t="s">
        <v>61</v>
      </c>
      <c r="D44" s="22" t="s">
        <v>75</v>
      </c>
      <c r="E44" s="23" t="s">
        <v>25</v>
      </c>
      <c r="F44" s="1" t="s">
        <v>36</v>
      </c>
      <c r="G44" s="23" t="s">
        <v>76</v>
      </c>
      <c r="H44" s="21" t="s">
        <v>77</v>
      </c>
      <c r="I44" s="21" t="s">
        <v>78</v>
      </c>
      <c r="J44" s="21" t="s">
        <v>79</v>
      </c>
      <c r="K44" s="21" t="s">
        <v>30</v>
      </c>
      <c r="L44" s="21" t="s">
        <v>31</v>
      </c>
      <c r="M44" s="9">
        <v>18</v>
      </c>
      <c r="N44" s="28">
        <v>1727.2</v>
      </c>
      <c r="O44" s="28">
        <v>0</v>
      </c>
      <c r="P44" s="28">
        <v>330</v>
      </c>
      <c r="Q44" s="28">
        <v>0</v>
      </c>
      <c r="R44" s="11" t="s">
        <v>32</v>
      </c>
      <c r="S44" s="19">
        <v>1</v>
      </c>
    </row>
    <row r="45" spans="1:19" x14ac:dyDescent="0.25">
      <c r="A45" s="8">
        <v>16</v>
      </c>
      <c r="B45" s="21" t="s">
        <v>22</v>
      </c>
      <c r="C45" s="22" t="s">
        <v>61</v>
      </c>
      <c r="D45" s="22" t="s">
        <v>75</v>
      </c>
      <c r="E45" s="23" t="s">
        <v>25</v>
      </c>
      <c r="F45" s="1" t="s">
        <v>26</v>
      </c>
      <c r="G45" s="23" t="s">
        <v>80</v>
      </c>
      <c r="H45" s="21" t="s">
        <v>81</v>
      </c>
      <c r="I45" s="21" t="s">
        <v>82</v>
      </c>
      <c r="J45" s="21" t="s">
        <v>83</v>
      </c>
      <c r="K45" s="21" t="s">
        <v>30</v>
      </c>
      <c r="L45" s="21" t="s">
        <v>31</v>
      </c>
      <c r="M45" s="9">
        <v>16</v>
      </c>
      <c r="N45" s="28">
        <v>1860.8200000000002</v>
      </c>
      <c r="O45" s="28">
        <v>0</v>
      </c>
      <c r="P45" s="28">
        <v>930.41000000000008</v>
      </c>
      <c r="Q45" s="28">
        <v>0</v>
      </c>
      <c r="R45" s="11" t="s">
        <v>65</v>
      </c>
      <c r="S45" s="19">
        <v>0.87</v>
      </c>
    </row>
    <row r="46" spans="1:19" x14ac:dyDescent="0.25">
      <c r="A46" s="8">
        <v>16</v>
      </c>
      <c r="B46" s="21" t="s">
        <v>22</v>
      </c>
      <c r="C46" s="22" t="s">
        <v>61</v>
      </c>
      <c r="D46" s="22" t="s">
        <v>75</v>
      </c>
      <c r="E46" s="23" t="s">
        <v>25</v>
      </c>
      <c r="F46" s="1" t="s">
        <v>33</v>
      </c>
      <c r="G46" s="23" t="s">
        <v>80</v>
      </c>
      <c r="H46" s="21" t="s">
        <v>81</v>
      </c>
      <c r="I46" s="21" t="s">
        <v>82</v>
      </c>
      <c r="J46" s="21" t="s">
        <v>83</v>
      </c>
      <c r="K46" s="21" t="s">
        <v>30</v>
      </c>
      <c r="L46" s="21" t="s">
        <v>31</v>
      </c>
      <c r="M46" s="9">
        <v>16</v>
      </c>
      <c r="N46" s="28">
        <v>1860.8200000000002</v>
      </c>
      <c r="O46" s="28">
        <v>0</v>
      </c>
      <c r="P46" s="28">
        <v>930.41000000000008</v>
      </c>
      <c r="Q46" s="28">
        <v>0</v>
      </c>
      <c r="R46" s="11" t="s">
        <v>65</v>
      </c>
      <c r="S46" s="19">
        <v>0.87</v>
      </c>
    </row>
    <row r="47" spans="1:19" x14ac:dyDescent="0.25">
      <c r="A47" s="8">
        <v>16</v>
      </c>
      <c r="B47" s="21" t="s">
        <v>22</v>
      </c>
      <c r="C47" s="22" t="s">
        <v>61</v>
      </c>
      <c r="D47" s="22" t="s">
        <v>75</v>
      </c>
      <c r="E47" s="23" t="s">
        <v>25</v>
      </c>
      <c r="F47" s="1" t="s">
        <v>36</v>
      </c>
      <c r="G47" s="23" t="s">
        <v>80</v>
      </c>
      <c r="H47" s="21" t="s">
        <v>81</v>
      </c>
      <c r="I47" s="21" t="s">
        <v>82</v>
      </c>
      <c r="J47" s="21" t="s">
        <v>83</v>
      </c>
      <c r="K47" s="21" t="s">
        <v>30</v>
      </c>
      <c r="L47" s="21" t="s">
        <v>31</v>
      </c>
      <c r="M47" s="9">
        <v>16</v>
      </c>
      <c r="N47" s="28">
        <v>1860.8200000000002</v>
      </c>
      <c r="O47" s="28">
        <v>0</v>
      </c>
      <c r="P47" s="28">
        <v>930.41000000000008</v>
      </c>
      <c r="Q47" s="28">
        <v>0</v>
      </c>
      <c r="R47" s="11" t="s">
        <v>65</v>
      </c>
      <c r="S47" s="19">
        <v>0.87</v>
      </c>
    </row>
    <row r="48" spans="1:19" x14ac:dyDescent="0.25">
      <c r="A48" s="8">
        <v>17</v>
      </c>
      <c r="B48" s="21" t="s">
        <v>22</v>
      </c>
      <c r="C48" s="22" t="s">
        <v>61</v>
      </c>
      <c r="D48" s="22" t="s">
        <v>75</v>
      </c>
      <c r="E48" s="23" t="s">
        <v>25</v>
      </c>
      <c r="F48" s="1" t="s">
        <v>26</v>
      </c>
      <c r="G48" s="23" t="s">
        <v>80</v>
      </c>
      <c r="H48" s="21" t="s">
        <v>84</v>
      </c>
      <c r="I48" s="21" t="s">
        <v>85</v>
      </c>
      <c r="J48" s="21" t="s">
        <v>86</v>
      </c>
      <c r="K48" s="21" t="s">
        <v>30</v>
      </c>
      <c r="L48" s="21" t="s">
        <v>31</v>
      </c>
      <c r="M48" s="9">
        <v>16</v>
      </c>
      <c r="N48" s="28">
        <v>210.8</v>
      </c>
      <c r="O48" s="28">
        <v>0</v>
      </c>
      <c r="P48" s="28">
        <v>105.4</v>
      </c>
      <c r="Q48" s="28">
        <v>0</v>
      </c>
      <c r="R48" s="11" t="s">
        <v>65</v>
      </c>
      <c r="S48" s="19">
        <v>1</v>
      </c>
    </row>
    <row r="49" spans="1:19" x14ac:dyDescent="0.25">
      <c r="A49" s="8">
        <v>17</v>
      </c>
      <c r="B49" s="21" t="s">
        <v>22</v>
      </c>
      <c r="C49" s="22" t="s">
        <v>61</v>
      </c>
      <c r="D49" s="22" t="s">
        <v>75</v>
      </c>
      <c r="E49" s="23" t="s">
        <v>25</v>
      </c>
      <c r="F49" s="1" t="s">
        <v>33</v>
      </c>
      <c r="G49" s="23" t="s">
        <v>80</v>
      </c>
      <c r="H49" s="21" t="s">
        <v>84</v>
      </c>
      <c r="I49" s="21" t="s">
        <v>85</v>
      </c>
      <c r="J49" s="21" t="s">
        <v>86</v>
      </c>
      <c r="K49" s="21" t="s">
        <v>30</v>
      </c>
      <c r="L49" s="21" t="s">
        <v>31</v>
      </c>
      <c r="M49" s="9">
        <v>16</v>
      </c>
      <c r="N49" s="28">
        <v>210.8</v>
      </c>
      <c r="O49" s="28">
        <v>0</v>
      </c>
      <c r="P49" s="28">
        <v>105.4</v>
      </c>
      <c r="Q49" s="28">
        <v>0</v>
      </c>
      <c r="R49" s="11" t="s">
        <v>65</v>
      </c>
      <c r="S49" s="19">
        <v>1</v>
      </c>
    </row>
    <row r="50" spans="1:19" x14ac:dyDescent="0.25">
      <c r="A50" s="8">
        <v>17</v>
      </c>
      <c r="B50" s="21" t="s">
        <v>22</v>
      </c>
      <c r="C50" s="22" t="s">
        <v>61</v>
      </c>
      <c r="D50" s="22" t="s">
        <v>75</v>
      </c>
      <c r="E50" s="23" t="s">
        <v>25</v>
      </c>
      <c r="F50" s="1" t="s">
        <v>36</v>
      </c>
      <c r="G50" s="23" t="s">
        <v>80</v>
      </c>
      <c r="H50" s="21" t="s">
        <v>84</v>
      </c>
      <c r="I50" s="21" t="s">
        <v>85</v>
      </c>
      <c r="J50" s="21" t="s">
        <v>86</v>
      </c>
      <c r="K50" s="21" t="s">
        <v>30</v>
      </c>
      <c r="L50" s="21" t="s">
        <v>31</v>
      </c>
      <c r="M50" s="9">
        <v>16</v>
      </c>
      <c r="N50" s="28">
        <v>210.8</v>
      </c>
      <c r="O50" s="28">
        <v>0</v>
      </c>
      <c r="P50" s="28">
        <v>105.4</v>
      </c>
      <c r="Q50" s="28">
        <v>0</v>
      </c>
      <c r="R50" s="11" t="s">
        <v>65</v>
      </c>
      <c r="S50" s="19">
        <v>1</v>
      </c>
    </row>
    <row r="51" spans="1:19" x14ac:dyDescent="0.25">
      <c r="A51" s="8">
        <v>18</v>
      </c>
      <c r="B51" s="21" t="s">
        <v>22</v>
      </c>
      <c r="C51" s="22" t="s">
        <v>61</v>
      </c>
      <c r="D51" s="22" t="s">
        <v>75</v>
      </c>
      <c r="E51" s="23" t="s">
        <v>25</v>
      </c>
      <c r="F51" s="1" t="s">
        <v>26</v>
      </c>
      <c r="G51" s="23" t="s">
        <v>80</v>
      </c>
      <c r="H51" s="21" t="s">
        <v>87</v>
      </c>
      <c r="I51" s="21" t="s">
        <v>88</v>
      </c>
      <c r="J51" s="21" t="s">
        <v>83</v>
      </c>
      <c r="K51" s="21" t="s">
        <v>30</v>
      </c>
      <c r="L51" s="21" t="s">
        <v>31</v>
      </c>
      <c r="M51" s="9">
        <v>25</v>
      </c>
      <c r="N51" s="28">
        <v>14166.1</v>
      </c>
      <c r="O51" s="28">
        <v>0</v>
      </c>
      <c r="P51" s="28">
        <v>12000</v>
      </c>
      <c r="Q51" s="28">
        <v>0</v>
      </c>
      <c r="R51" s="11" t="s">
        <v>65</v>
      </c>
      <c r="S51" s="19">
        <v>0.13</v>
      </c>
    </row>
    <row r="52" spans="1:19" x14ac:dyDescent="0.25">
      <c r="A52" s="8">
        <v>18</v>
      </c>
      <c r="B52" s="21" t="s">
        <v>22</v>
      </c>
      <c r="C52" s="22" t="s">
        <v>61</v>
      </c>
      <c r="D52" s="22" t="s">
        <v>75</v>
      </c>
      <c r="E52" s="23" t="s">
        <v>25</v>
      </c>
      <c r="F52" s="1" t="s">
        <v>33</v>
      </c>
      <c r="G52" s="23" t="s">
        <v>80</v>
      </c>
      <c r="H52" s="21" t="s">
        <v>87</v>
      </c>
      <c r="I52" s="21" t="s">
        <v>88</v>
      </c>
      <c r="J52" s="21" t="s">
        <v>83</v>
      </c>
      <c r="K52" s="21" t="s">
        <v>30</v>
      </c>
      <c r="L52" s="21" t="s">
        <v>31</v>
      </c>
      <c r="M52" s="9">
        <v>25</v>
      </c>
      <c r="N52" s="28">
        <v>14166.1</v>
      </c>
      <c r="O52" s="28">
        <v>0</v>
      </c>
      <c r="P52" s="28">
        <v>12000</v>
      </c>
      <c r="Q52" s="28">
        <v>0</v>
      </c>
      <c r="R52" s="11" t="s">
        <v>65</v>
      </c>
      <c r="S52" s="19">
        <v>0.13</v>
      </c>
    </row>
    <row r="53" spans="1:19" x14ac:dyDescent="0.25">
      <c r="A53" s="8">
        <v>18</v>
      </c>
      <c r="B53" s="21" t="s">
        <v>22</v>
      </c>
      <c r="C53" s="22" t="s">
        <v>61</v>
      </c>
      <c r="D53" s="22" t="s">
        <v>75</v>
      </c>
      <c r="E53" s="23" t="s">
        <v>25</v>
      </c>
      <c r="F53" s="1" t="s">
        <v>36</v>
      </c>
      <c r="G53" s="23" t="s">
        <v>80</v>
      </c>
      <c r="H53" s="21" t="s">
        <v>87</v>
      </c>
      <c r="I53" s="21" t="s">
        <v>88</v>
      </c>
      <c r="J53" s="21" t="s">
        <v>83</v>
      </c>
      <c r="K53" s="21" t="s">
        <v>30</v>
      </c>
      <c r="L53" s="21" t="s">
        <v>31</v>
      </c>
      <c r="M53" s="9">
        <v>25</v>
      </c>
      <c r="N53" s="28">
        <v>14166.1</v>
      </c>
      <c r="O53" s="28">
        <v>0</v>
      </c>
      <c r="P53" s="28">
        <v>12000</v>
      </c>
      <c r="Q53" s="28">
        <v>0</v>
      </c>
      <c r="R53" s="11" t="s">
        <v>65</v>
      </c>
      <c r="S53" s="19">
        <v>0.13</v>
      </c>
    </row>
    <row r="54" spans="1:19" x14ac:dyDescent="0.25">
      <c r="A54" s="8">
        <v>19</v>
      </c>
      <c r="B54" s="21" t="s">
        <v>22</v>
      </c>
      <c r="C54" s="22" t="s">
        <v>61</v>
      </c>
      <c r="D54" s="22" t="s">
        <v>75</v>
      </c>
      <c r="E54" s="23" t="s">
        <v>25</v>
      </c>
      <c r="F54" s="1" t="s">
        <v>26</v>
      </c>
      <c r="G54" s="23" t="s">
        <v>80</v>
      </c>
      <c r="H54" s="21" t="s">
        <v>89</v>
      </c>
      <c r="I54" s="21" t="s">
        <v>82</v>
      </c>
      <c r="J54" s="21" t="s">
        <v>83</v>
      </c>
      <c r="K54" s="21" t="s">
        <v>30</v>
      </c>
      <c r="L54" s="21" t="s">
        <v>31</v>
      </c>
      <c r="M54" s="9">
        <v>16</v>
      </c>
      <c r="N54" s="28">
        <v>1860.8200000000002</v>
      </c>
      <c r="O54" s="28">
        <v>0</v>
      </c>
      <c r="P54" s="28">
        <v>930.41000000000008</v>
      </c>
      <c r="Q54" s="28">
        <v>0</v>
      </c>
      <c r="R54" s="11" t="s">
        <v>65</v>
      </c>
      <c r="S54" s="19">
        <v>0.92</v>
      </c>
    </row>
    <row r="55" spans="1:19" x14ac:dyDescent="0.25">
      <c r="A55" s="8">
        <v>19</v>
      </c>
      <c r="B55" s="21" t="s">
        <v>22</v>
      </c>
      <c r="C55" s="22" t="s">
        <v>61</v>
      </c>
      <c r="D55" s="22" t="s">
        <v>75</v>
      </c>
      <c r="E55" s="23" t="s">
        <v>25</v>
      </c>
      <c r="F55" s="1" t="s">
        <v>33</v>
      </c>
      <c r="G55" s="23" t="s">
        <v>80</v>
      </c>
      <c r="H55" s="21" t="s">
        <v>89</v>
      </c>
      <c r="I55" s="21" t="s">
        <v>82</v>
      </c>
      <c r="J55" s="21" t="s">
        <v>83</v>
      </c>
      <c r="K55" s="21" t="s">
        <v>30</v>
      </c>
      <c r="L55" s="21" t="s">
        <v>31</v>
      </c>
      <c r="M55" s="9">
        <v>16</v>
      </c>
      <c r="N55" s="28">
        <v>1860.8200000000002</v>
      </c>
      <c r="O55" s="28">
        <v>0</v>
      </c>
      <c r="P55" s="28">
        <v>930.41000000000008</v>
      </c>
      <c r="Q55" s="28">
        <v>0</v>
      </c>
      <c r="R55" s="11" t="s">
        <v>65</v>
      </c>
      <c r="S55" s="19">
        <v>0.92</v>
      </c>
    </row>
    <row r="56" spans="1:19" x14ac:dyDescent="0.25">
      <c r="A56" s="8">
        <v>19</v>
      </c>
      <c r="B56" s="21" t="s">
        <v>22</v>
      </c>
      <c r="C56" s="22" t="s">
        <v>61</v>
      </c>
      <c r="D56" s="22" t="s">
        <v>75</v>
      </c>
      <c r="E56" s="23" t="s">
        <v>25</v>
      </c>
      <c r="F56" s="1" t="s">
        <v>36</v>
      </c>
      <c r="G56" s="23" t="s">
        <v>80</v>
      </c>
      <c r="H56" s="21" t="s">
        <v>89</v>
      </c>
      <c r="I56" s="21" t="s">
        <v>82</v>
      </c>
      <c r="J56" s="21" t="s">
        <v>83</v>
      </c>
      <c r="K56" s="21" t="s">
        <v>30</v>
      </c>
      <c r="L56" s="21" t="s">
        <v>31</v>
      </c>
      <c r="M56" s="9">
        <v>16</v>
      </c>
      <c r="N56" s="28">
        <v>1860.8200000000002</v>
      </c>
      <c r="O56" s="28">
        <v>0</v>
      </c>
      <c r="P56" s="28">
        <v>930.41000000000008</v>
      </c>
      <c r="Q56" s="28">
        <v>0</v>
      </c>
      <c r="R56" s="11" t="s">
        <v>65</v>
      </c>
      <c r="S56" s="19">
        <v>0.92</v>
      </c>
    </row>
    <row r="57" spans="1:19" x14ac:dyDescent="0.25">
      <c r="A57" s="8">
        <v>20</v>
      </c>
      <c r="B57" s="21" t="s">
        <v>22</v>
      </c>
      <c r="C57" s="22" t="s">
        <v>61</v>
      </c>
      <c r="D57" s="22" t="s">
        <v>75</v>
      </c>
      <c r="E57" s="23" t="s">
        <v>25</v>
      </c>
      <c r="F57" s="1" t="s">
        <v>26</v>
      </c>
      <c r="G57" s="23" t="s">
        <v>80</v>
      </c>
      <c r="H57" s="21" t="s">
        <v>90</v>
      </c>
      <c r="I57" s="21" t="s">
        <v>85</v>
      </c>
      <c r="J57" s="21" t="s">
        <v>86</v>
      </c>
      <c r="K57" s="21" t="s">
        <v>30</v>
      </c>
      <c r="L57" s="21" t="s">
        <v>31</v>
      </c>
      <c r="M57" s="9">
        <v>16</v>
      </c>
      <c r="N57" s="28">
        <v>210.8</v>
      </c>
      <c r="O57" s="28">
        <v>0</v>
      </c>
      <c r="P57" s="28">
        <v>105.4</v>
      </c>
      <c r="Q57" s="28">
        <v>0</v>
      </c>
      <c r="R57" s="11" t="s">
        <v>65</v>
      </c>
      <c r="S57" s="19">
        <v>1</v>
      </c>
    </row>
    <row r="58" spans="1:19" x14ac:dyDescent="0.25">
      <c r="A58" s="8">
        <v>20</v>
      </c>
      <c r="B58" s="21" t="s">
        <v>22</v>
      </c>
      <c r="C58" s="22" t="s">
        <v>61</v>
      </c>
      <c r="D58" s="22" t="s">
        <v>75</v>
      </c>
      <c r="E58" s="23" t="s">
        <v>25</v>
      </c>
      <c r="F58" s="1" t="s">
        <v>33</v>
      </c>
      <c r="G58" s="23" t="s">
        <v>80</v>
      </c>
      <c r="H58" s="21" t="s">
        <v>90</v>
      </c>
      <c r="I58" s="21" t="s">
        <v>85</v>
      </c>
      <c r="J58" s="21" t="s">
        <v>86</v>
      </c>
      <c r="K58" s="21" t="s">
        <v>30</v>
      </c>
      <c r="L58" s="21" t="s">
        <v>31</v>
      </c>
      <c r="M58" s="9">
        <v>16</v>
      </c>
      <c r="N58" s="28">
        <v>210.8</v>
      </c>
      <c r="O58" s="28">
        <v>0</v>
      </c>
      <c r="P58" s="28">
        <v>105.4</v>
      </c>
      <c r="Q58" s="28">
        <v>0</v>
      </c>
      <c r="R58" s="11" t="s">
        <v>65</v>
      </c>
      <c r="S58" s="19">
        <v>1</v>
      </c>
    </row>
    <row r="59" spans="1:19" x14ac:dyDescent="0.25">
      <c r="A59" s="8">
        <v>20</v>
      </c>
      <c r="B59" s="21" t="s">
        <v>22</v>
      </c>
      <c r="C59" s="22" t="s">
        <v>61</v>
      </c>
      <c r="D59" s="22" t="s">
        <v>75</v>
      </c>
      <c r="E59" s="23" t="s">
        <v>25</v>
      </c>
      <c r="F59" s="1" t="s">
        <v>36</v>
      </c>
      <c r="G59" s="23" t="s">
        <v>80</v>
      </c>
      <c r="H59" s="21" t="s">
        <v>90</v>
      </c>
      <c r="I59" s="21" t="s">
        <v>85</v>
      </c>
      <c r="J59" s="21" t="s">
        <v>86</v>
      </c>
      <c r="K59" s="21" t="s">
        <v>30</v>
      </c>
      <c r="L59" s="21" t="s">
        <v>31</v>
      </c>
      <c r="M59" s="9">
        <v>16</v>
      </c>
      <c r="N59" s="28">
        <v>210.8</v>
      </c>
      <c r="O59" s="28">
        <v>0</v>
      </c>
      <c r="P59" s="28">
        <v>105.4</v>
      </c>
      <c r="Q59" s="28">
        <v>0</v>
      </c>
      <c r="R59" s="11" t="s">
        <v>65</v>
      </c>
      <c r="S59" s="19">
        <v>1</v>
      </c>
    </row>
    <row r="60" spans="1:19" x14ac:dyDescent="0.25">
      <c r="A60" s="8">
        <v>21</v>
      </c>
      <c r="B60" s="21" t="s">
        <v>22</v>
      </c>
      <c r="C60" s="22" t="s">
        <v>61</v>
      </c>
      <c r="D60" s="22" t="s">
        <v>75</v>
      </c>
      <c r="E60" s="23" t="s">
        <v>25</v>
      </c>
      <c r="F60" s="1" t="s">
        <v>26</v>
      </c>
      <c r="G60" s="23" t="s">
        <v>80</v>
      </c>
      <c r="H60" s="21" t="s">
        <v>91</v>
      </c>
      <c r="I60" s="21" t="s">
        <v>88</v>
      </c>
      <c r="J60" s="21" t="s">
        <v>83</v>
      </c>
      <c r="K60" s="21" t="s">
        <v>30</v>
      </c>
      <c r="L60" s="21" t="s">
        <v>31</v>
      </c>
      <c r="M60" s="9">
        <v>25</v>
      </c>
      <c r="N60" s="28">
        <v>14166.1</v>
      </c>
      <c r="O60" s="28">
        <v>0</v>
      </c>
      <c r="P60" s="28">
        <v>7500</v>
      </c>
      <c r="Q60" s="28">
        <v>0</v>
      </c>
      <c r="R60" s="11" t="s">
        <v>65</v>
      </c>
      <c r="S60" s="19">
        <v>0.08</v>
      </c>
    </row>
    <row r="61" spans="1:19" x14ac:dyDescent="0.25">
      <c r="A61" s="8">
        <v>21</v>
      </c>
      <c r="B61" s="21" t="s">
        <v>22</v>
      </c>
      <c r="C61" s="22" t="s">
        <v>61</v>
      </c>
      <c r="D61" s="22" t="s">
        <v>75</v>
      </c>
      <c r="E61" s="23" t="s">
        <v>25</v>
      </c>
      <c r="F61" s="1" t="s">
        <v>33</v>
      </c>
      <c r="G61" s="23" t="s">
        <v>80</v>
      </c>
      <c r="H61" s="21" t="s">
        <v>91</v>
      </c>
      <c r="I61" s="21" t="s">
        <v>88</v>
      </c>
      <c r="J61" s="21" t="s">
        <v>83</v>
      </c>
      <c r="K61" s="21" t="s">
        <v>30</v>
      </c>
      <c r="L61" s="21" t="s">
        <v>31</v>
      </c>
      <c r="M61" s="9">
        <v>25</v>
      </c>
      <c r="N61" s="28">
        <v>14166.1</v>
      </c>
      <c r="O61" s="28">
        <v>0</v>
      </c>
      <c r="P61" s="28">
        <v>7500</v>
      </c>
      <c r="Q61" s="28">
        <v>0</v>
      </c>
      <c r="R61" s="11" t="s">
        <v>65</v>
      </c>
      <c r="S61" s="19">
        <v>0.08</v>
      </c>
    </row>
    <row r="62" spans="1:19" x14ac:dyDescent="0.25">
      <c r="A62" s="8">
        <v>21</v>
      </c>
      <c r="B62" s="21" t="s">
        <v>22</v>
      </c>
      <c r="C62" s="22" t="s">
        <v>61</v>
      </c>
      <c r="D62" s="22" t="s">
        <v>75</v>
      </c>
      <c r="E62" s="23" t="s">
        <v>25</v>
      </c>
      <c r="F62" s="1" t="s">
        <v>36</v>
      </c>
      <c r="G62" s="23" t="s">
        <v>80</v>
      </c>
      <c r="H62" s="21" t="s">
        <v>91</v>
      </c>
      <c r="I62" s="21" t="s">
        <v>88</v>
      </c>
      <c r="J62" s="21" t="s">
        <v>83</v>
      </c>
      <c r="K62" s="21" t="s">
        <v>30</v>
      </c>
      <c r="L62" s="21" t="s">
        <v>31</v>
      </c>
      <c r="M62" s="9">
        <v>25</v>
      </c>
      <c r="N62" s="28">
        <v>14166.1</v>
      </c>
      <c r="O62" s="28">
        <v>0</v>
      </c>
      <c r="P62" s="28">
        <v>7500</v>
      </c>
      <c r="Q62" s="28">
        <v>0</v>
      </c>
      <c r="R62" s="11" t="s">
        <v>65</v>
      </c>
      <c r="S62" s="19">
        <v>0.08</v>
      </c>
    </row>
    <row r="63" spans="1:19" x14ac:dyDescent="0.25">
      <c r="A63" s="8">
        <v>22</v>
      </c>
      <c r="B63" s="21" t="s">
        <v>22</v>
      </c>
      <c r="C63" s="22" t="s">
        <v>61</v>
      </c>
      <c r="D63" s="22" t="s">
        <v>75</v>
      </c>
      <c r="E63" s="23" t="s">
        <v>25</v>
      </c>
      <c r="F63" s="1" t="s">
        <v>26</v>
      </c>
      <c r="G63" s="23" t="s">
        <v>80</v>
      </c>
      <c r="H63" s="21" t="s">
        <v>92</v>
      </c>
      <c r="I63" s="21" t="s">
        <v>93</v>
      </c>
      <c r="J63" s="21" t="s">
        <v>94</v>
      </c>
      <c r="K63" s="21" t="s">
        <v>30</v>
      </c>
      <c r="L63" s="21" t="s">
        <v>31</v>
      </c>
      <c r="M63" s="9">
        <v>16</v>
      </c>
      <c r="N63" s="28">
        <v>2784.6000000000004</v>
      </c>
      <c r="O63" s="28">
        <v>0</v>
      </c>
      <c r="P63" s="28">
        <v>1392.3000000000002</v>
      </c>
      <c r="Q63" s="28">
        <v>0</v>
      </c>
      <c r="R63" s="11" t="s">
        <v>65</v>
      </c>
      <c r="S63" s="19">
        <v>1</v>
      </c>
    </row>
    <row r="64" spans="1:19" x14ac:dyDescent="0.25">
      <c r="A64" s="8">
        <v>22</v>
      </c>
      <c r="B64" s="21" t="s">
        <v>22</v>
      </c>
      <c r="C64" s="22" t="s">
        <v>61</v>
      </c>
      <c r="D64" s="22" t="s">
        <v>75</v>
      </c>
      <c r="E64" s="23" t="s">
        <v>25</v>
      </c>
      <c r="F64" s="1" t="s">
        <v>33</v>
      </c>
      <c r="G64" s="23" t="s">
        <v>80</v>
      </c>
      <c r="H64" s="21" t="s">
        <v>92</v>
      </c>
      <c r="I64" s="21" t="s">
        <v>93</v>
      </c>
      <c r="J64" s="21" t="s">
        <v>94</v>
      </c>
      <c r="K64" s="21" t="s">
        <v>30</v>
      </c>
      <c r="L64" s="21" t="s">
        <v>31</v>
      </c>
      <c r="M64" s="9">
        <v>16</v>
      </c>
      <c r="N64" s="28">
        <v>2784.6000000000004</v>
      </c>
      <c r="O64" s="28">
        <v>0</v>
      </c>
      <c r="P64" s="28">
        <v>1392.3000000000002</v>
      </c>
      <c r="Q64" s="28">
        <v>0</v>
      </c>
      <c r="R64" s="11" t="s">
        <v>65</v>
      </c>
      <c r="S64" s="19">
        <v>1</v>
      </c>
    </row>
    <row r="65" spans="1:19" x14ac:dyDescent="0.25">
      <c r="A65" s="8">
        <v>22</v>
      </c>
      <c r="B65" s="21" t="s">
        <v>22</v>
      </c>
      <c r="C65" s="22" t="s">
        <v>61</v>
      </c>
      <c r="D65" s="22" t="s">
        <v>75</v>
      </c>
      <c r="E65" s="23" t="s">
        <v>25</v>
      </c>
      <c r="F65" s="1" t="s">
        <v>36</v>
      </c>
      <c r="G65" s="23" t="s">
        <v>80</v>
      </c>
      <c r="H65" s="21" t="s">
        <v>92</v>
      </c>
      <c r="I65" s="21" t="s">
        <v>93</v>
      </c>
      <c r="J65" s="21" t="s">
        <v>94</v>
      </c>
      <c r="K65" s="21" t="s">
        <v>30</v>
      </c>
      <c r="L65" s="21" t="s">
        <v>31</v>
      </c>
      <c r="M65" s="9">
        <v>16</v>
      </c>
      <c r="N65" s="28">
        <v>2784.6000000000004</v>
      </c>
      <c r="O65" s="28">
        <v>0</v>
      </c>
      <c r="P65" s="28">
        <v>1392.3000000000002</v>
      </c>
      <c r="Q65" s="28">
        <v>0</v>
      </c>
      <c r="R65" s="11" t="s">
        <v>65</v>
      </c>
      <c r="S65" s="19">
        <v>1</v>
      </c>
    </row>
    <row r="66" spans="1:19" x14ac:dyDescent="0.25">
      <c r="A66" s="12">
        <v>23</v>
      </c>
      <c r="B66" s="13" t="s">
        <v>22</v>
      </c>
      <c r="C66" s="14" t="s">
        <v>23</v>
      </c>
      <c r="D66" s="14" t="s">
        <v>48</v>
      </c>
      <c r="E66" s="15" t="s">
        <v>25</v>
      </c>
      <c r="F66" s="1" t="s">
        <v>26</v>
      </c>
      <c r="G66" s="15" t="s">
        <v>76</v>
      </c>
      <c r="H66" s="13" t="s">
        <v>95</v>
      </c>
      <c r="I66" s="13" t="s">
        <v>96</v>
      </c>
      <c r="J66" s="13" t="s">
        <v>97</v>
      </c>
      <c r="K66" s="13" t="s">
        <v>30</v>
      </c>
      <c r="L66" s="13" t="s">
        <v>41</v>
      </c>
      <c r="M66" s="29">
        <v>25</v>
      </c>
      <c r="N66" s="30">
        <v>337.68</v>
      </c>
      <c r="O66" s="30">
        <v>0</v>
      </c>
      <c r="P66" s="30">
        <v>168.84</v>
      </c>
      <c r="Q66" s="30">
        <v>0</v>
      </c>
      <c r="R66" s="1" t="s">
        <v>32</v>
      </c>
      <c r="S66" s="19">
        <v>1</v>
      </c>
    </row>
    <row r="67" spans="1:19" x14ac:dyDescent="0.25">
      <c r="A67" s="12">
        <v>23</v>
      </c>
      <c r="B67" s="13" t="s">
        <v>22</v>
      </c>
      <c r="C67" s="14" t="s">
        <v>23</v>
      </c>
      <c r="D67" s="14" t="s">
        <v>48</v>
      </c>
      <c r="E67" s="15" t="s">
        <v>25</v>
      </c>
      <c r="F67" s="1" t="s">
        <v>33</v>
      </c>
      <c r="G67" s="15" t="s">
        <v>76</v>
      </c>
      <c r="H67" s="13" t="s">
        <v>95</v>
      </c>
      <c r="I67" s="13" t="s">
        <v>96</v>
      </c>
      <c r="J67" s="13" t="s">
        <v>97</v>
      </c>
      <c r="K67" s="13" t="s">
        <v>30</v>
      </c>
      <c r="L67" s="13" t="s">
        <v>41</v>
      </c>
      <c r="M67" s="29">
        <v>25</v>
      </c>
      <c r="N67" s="30">
        <v>337.68</v>
      </c>
      <c r="O67" s="30">
        <v>0</v>
      </c>
      <c r="P67" s="30">
        <v>168.84</v>
      </c>
      <c r="Q67" s="30">
        <v>0</v>
      </c>
      <c r="R67" s="1" t="s">
        <v>32</v>
      </c>
      <c r="S67" s="19">
        <v>1</v>
      </c>
    </row>
    <row r="68" spans="1:19" x14ac:dyDescent="0.25">
      <c r="A68" s="12">
        <v>23</v>
      </c>
      <c r="B68" s="13" t="s">
        <v>22</v>
      </c>
      <c r="C68" s="14" t="s">
        <v>23</v>
      </c>
      <c r="D68" s="14" t="s">
        <v>48</v>
      </c>
      <c r="E68" s="15" t="s">
        <v>25</v>
      </c>
      <c r="F68" s="1" t="s">
        <v>36</v>
      </c>
      <c r="G68" s="15" t="s">
        <v>76</v>
      </c>
      <c r="H68" s="13" t="s">
        <v>95</v>
      </c>
      <c r="I68" s="13" t="s">
        <v>96</v>
      </c>
      <c r="J68" s="13" t="s">
        <v>97</v>
      </c>
      <c r="K68" s="13" t="s">
        <v>30</v>
      </c>
      <c r="L68" s="13" t="s">
        <v>41</v>
      </c>
      <c r="M68" s="29">
        <v>25</v>
      </c>
      <c r="N68" s="30">
        <v>337.68</v>
      </c>
      <c r="O68" s="30">
        <v>0</v>
      </c>
      <c r="P68" s="30">
        <v>168.84</v>
      </c>
      <c r="Q68" s="30">
        <v>0</v>
      </c>
      <c r="R68" s="1" t="s">
        <v>32</v>
      </c>
      <c r="S68" s="19">
        <v>1</v>
      </c>
    </row>
    <row r="69" spans="1:19" x14ac:dyDescent="0.25">
      <c r="A69" s="12">
        <v>24</v>
      </c>
      <c r="B69" s="13" t="s">
        <v>22</v>
      </c>
      <c r="C69" s="14" t="s">
        <v>61</v>
      </c>
      <c r="D69" s="14" t="s">
        <v>75</v>
      </c>
      <c r="E69" s="15" t="s">
        <v>25</v>
      </c>
      <c r="F69" s="1" t="s">
        <v>26</v>
      </c>
      <c r="G69" s="15" t="s">
        <v>76</v>
      </c>
      <c r="H69" s="13" t="s">
        <v>98</v>
      </c>
      <c r="I69" s="13" t="s">
        <v>99</v>
      </c>
      <c r="J69" s="13" t="s">
        <v>100</v>
      </c>
      <c r="K69" s="13" t="s">
        <v>101</v>
      </c>
      <c r="L69" s="13" t="s">
        <v>31</v>
      </c>
      <c r="M69" s="29">
        <v>18</v>
      </c>
      <c r="N69" s="30">
        <v>3750</v>
      </c>
      <c r="O69" s="30">
        <v>0</v>
      </c>
      <c r="P69" s="30">
        <v>1100</v>
      </c>
      <c r="Q69" s="30">
        <v>0</v>
      </c>
      <c r="R69" s="1" t="s">
        <v>32</v>
      </c>
      <c r="S69" s="19">
        <v>0.5</v>
      </c>
    </row>
    <row r="70" spans="1:19" x14ac:dyDescent="0.25">
      <c r="A70" s="12">
        <v>24</v>
      </c>
      <c r="B70" s="13" t="s">
        <v>22</v>
      </c>
      <c r="C70" s="14" t="s">
        <v>61</v>
      </c>
      <c r="D70" s="14" t="s">
        <v>75</v>
      </c>
      <c r="E70" s="15" t="s">
        <v>25</v>
      </c>
      <c r="F70" s="1" t="s">
        <v>33</v>
      </c>
      <c r="G70" s="15" t="s">
        <v>76</v>
      </c>
      <c r="H70" s="13" t="s">
        <v>98</v>
      </c>
      <c r="I70" s="13" t="s">
        <v>99</v>
      </c>
      <c r="J70" s="13" t="s">
        <v>100</v>
      </c>
      <c r="K70" s="13" t="s">
        <v>101</v>
      </c>
      <c r="L70" s="13" t="s">
        <v>31</v>
      </c>
      <c r="M70" s="29">
        <v>18</v>
      </c>
      <c r="N70" s="30">
        <v>3750</v>
      </c>
      <c r="O70" s="30">
        <v>0</v>
      </c>
      <c r="P70" s="30">
        <v>1100</v>
      </c>
      <c r="Q70" s="30">
        <v>0</v>
      </c>
      <c r="R70" s="1" t="s">
        <v>32</v>
      </c>
      <c r="S70" s="19">
        <v>0.5</v>
      </c>
    </row>
    <row r="71" spans="1:19" x14ac:dyDescent="0.25">
      <c r="A71" s="12">
        <v>24</v>
      </c>
      <c r="B71" s="13" t="s">
        <v>22</v>
      </c>
      <c r="C71" s="14" t="s">
        <v>61</v>
      </c>
      <c r="D71" s="14" t="s">
        <v>75</v>
      </c>
      <c r="E71" s="15" t="s">
        <v>25</v>
      </c>
      <c r="F71" s="1" t="s">
        <v>36</v>
      </c>
      <c r="G71" s="15" t="s">
        <v>76</v>
      </c>
      <c r="H71" s="13" t="s">
        <v>98</v>
      </c>
      <c r="I71" s="13" t="s">
        <v>99</v>
      </c>
      <c r="J71" s="13" t="s">
        <v>100</v>
      </c>
      <c r="K71" s="13" t="s">
        <v>101</v>
      </c>
      <c r="L71" s="13" t="s">
        <v>31</v>
      </c>
      <c r="M71" s="29">
        <v>18</v>
      </c>
      <c r="N71" s="30">
        <v>3750</v>
      </c>
      <c r="O71" s="30">
        <v>0</v>
      </c>
      <c r="P71" s="30">
        <v>1100</v>
      </c>
      <c r="Q71" s="30">
        <v>0</v>
      </c>
      <c r="R71" s="1" t="s">
        <v>32</v>
      </c>
      <c r="S71" s="19">
        <v>0.5</v>
      </c>
    </row>
    <row r="72" spans="1:19" x14ac:dyDescent="0.25">
      <c r="A72" s="12">
        <v>25</v>
      </c>
      <c r="B72" s="13" t="s">
        <v>22</v>
      </c>
      <c r="C72" s="14" t="s">
        <v>23</v>
      </c>
      <c r="D72" s="14" t="s">
        <v>102</v>
      </c>
      <c r="E72" s="15" t="s">
        <v>25</v>
      </c>
      <c r="F72" s="1" t="s">
        <v>26</v>
      </c>
      <c r="G72" s="15" t="s">
        <v>27</v>
      </c>
      <c r="H72" s="13" t="s">
        <v>103</v>
      </c>
      <c r="I72" s="13" t="s">
        <v>104</v>
      </c>
      <c r="J72" s="13" t="s">
        <v>105</v>
      </c>
      <c r="K72" s="13" t="s">
        <v>30</v>
      </c>
      <c r="L72" s="13" t="s">
        <v>31</v>
      </c>
      <c r="M72" s="29">
        <v>10</v>
      </c>
      <c r="N72" s="30">
        <v>41.765600000000006</v>
      </c>
      <c r="O72" s="30">
        <v>0</v>
      </c>
      <c r="P72" s="30">
        <v>30</v>
      </c>
      <c r="Q72" s="30">
        <v>0</v>
      </c>
      <c r="R72" s="1" t="s">
        <v>32</v>
      </c>
      <c r="S72" s="19">
        <v>1</v>
      </c>
    </row>
    <row r="73" spans="1:19" x14ac:dyDescent="0.25">
      <c r="A73" s="12">
        <v>25</v>
      </c>
      <c r="B73" s="13" t="s">
        <v>22</v>
      </c>
      <c r="C73" s="14" t="s">
        <v>23</v>
      </c>
      <c r="D73" s="14" t="s">
        <v>102</v>
      </c>
      <c r="E73" s="15" t="s">
        <v>25</v>
      </c>
      <c r="F73" s="1" t="s">
        <v>33</v>
      </c>
      <c r="G73" s="15" t="s">
        <v>27</v>
      </c>
      <c r="H73" s="13" t="s">
        <v>103</v>
      </c>
      <c r="I73" s="13" t="s">
        <v>104</v>
      </c>
      <c r="J73" s="13" t="s">
        <v>105</v>
      </c>
      <c r="K73" s="13" t="s">
        <v>30</v>
      </c>
      <c r="L73" s="13" t="s">
        <v>31</v>
      </c>
      <c r="M73" s="29">
        <v>10</v>
      </c>
      <c r="N73" s="30">
        <v>41.765600000000006</v>
      </c>
      <c r="O73" s="30">
        <v>0</v>
      </c>
      <c r="P73" s="30">
        <v>30</v>
      </c>
      <c r="Q73" s="30">
        <v>0</v>
      </c>
      <c r="R73" s="1" t="s">
        <v>32</v>
      </c>
      <c r="S73" s="19">
        <v>1</v>
      </c>
    </row>
    <row r="74" spans="1:19" x14ac:dyDescent="0.25">
      <c r="A74" s="12">
        <v>25</v>
      </c>
      <c r="B74" s="13" t="s">
        <v>22</v>
      </c>
      <c r="C74" s="14" t="s">
        <v>23</v>
      </c>
      <c r="D74" s="14" t="s">
        <v>102</v>
      </c>
      <c r="E74" s="15" t="s">
        <v>25</v>
      </c>
      <c r="F74" s="1" t="s">
        <v>36</v>
      </c>
      <c r="G74" s="15" t="s">
        <v>27</v>
      </c>
      <c r="H74" s="13" t="s">
        <v>103</v>
      </c>
      <c r="I74" s="13" t="s">
        <v>104</v>
      </c>
      <c r="J74" s="13" t="s">
        <v>105</v>
      </c>
      <c r="K74" s="13" t="s">
        <v>30</v>
      </c>
      <c r="L74" s="13" t="s">
        <v>31</v>
      </c>
      <c r="M74" s="29">
        <v>10</v>
      </c>
      <c r="N74" s="30">
        <v>41.765600000000006</v>
      </c>
      <c r="O74" s="30">
        <v>0</v>
      </c>
      <c r="P74" s="30">
        <v>30</v>
      </c>
      <c r="Q74" s="30">
        <v>0</v>
      </c>
      <c r="R74" s="1" t="s">
        <v>32</v>
      </c>
      <c r="S74" s="19">
        <v>1</v>
      </c>
    </row>
    <row r="75" spans="1:19" x14ac:dyDescent="0.25">
      <c r="A75" s="12">
        <v>26</v>
      </c>
      <c r="B75" s="13" t="s">
        <v>22</v>
      </c>
      <c r="C75" s="14" t="s">
        <v>61</v>
      </c>
      <c r="D75" s="14" t="s">
        <v>106</v>
      </c>
      <c r="E75" s="15" t="s">
        <v>25</v>
      </c>
      <c r="F75" s="1" t="s">
        <v>26</v>
      </c>
      <c r="G75" s="15" t="s">
        <v>107</v>
      </c>
      <c r="H75" s="13" t="s">
        <v>108</v>
      </c>
      <c r="I75" s="13" t="s">
        <v>109</v>
      </c>
      <c r="J75" s="13" t="s">
        <v>110</v>
      </c>
      <c r="K75" s="13" t="s">
        <v>101</v>
      </c>
      <c r="L75" s="13" t="s">
        <v>41</v>
      </c>
      <c r="M75" s="29">
        <v>20</v>
      </c>
      <c r="N75" s="30">
        <v>1500</v>
      </c>
      <c r="O75" s="30">
        <v>0</v>
      </c>
      <c r="P75" s="30">
        <v>100</v>
      </c>
      <c r="Q75" s="30">
        <v>0</v>
      </c>
      <c r="R75" s="1" t="s">
        <v>32</v>
      </c>
      <c r="S75" s="19">
        <v>1</v>
      </c>
    </row>
    <row r="76" spans="1:19" x14ac:dyDescent="0.25">
      <c r="A76" s="12">
        <v>26</v>
      </c>
      <c r="B76" s="13" t="s">
        <v>22</v>
      </c>
      <c r="C76" s="14" t="s">
        <v>61</v>
      </c>
      <c r="D76" s="14" t="s">
        <v>106</v>
      </c>
      <c r="E76" s="15" t="s">
        <v>25</v>
      </c>
      <c r="F76" s="1" t="s">
        <v>36</v>
      </c>
      <c r="G76" s="15" t="s">
        <v>107</v>
      </c>
      <c r="H76" s="13" t="s">
        <v>108</v>
      </c>
      <c r="I76" s="13" t="s">
        <v>109</v>
      </c>
      <c r="J76" s="13" t="s">
        <v>110</v>
      </c>
      <c r="K76" s="13" t="s">
        <v>101</v>
      </c>
      <c r="L76" s="13" t="s">
        <v>41</v>
      </c>
      <c r="M76" s="29">
        <v>20</v>
      </c>
      <c r="N76" s="30">
        <v>1500</v>
      </c>
      <c r="O76" s="30">
        <v>0</v>
      </c>
      <c r="P76" s="30">
        <v>100</v>
      </c>
      <c r="Q76" s="30">
        <v>0</v>
      </c>
      <c r="R76" s="1" t="s">
        <v>32</v>
      </c>
      <c r="S76" s="19">
        <v>1</v>
      </c>
    </row>
    <row r="77" spans="1:19" x14ac:dyDescent="0.25">
      <c r="A77" s="12">
        <v>27</v>
      </c>
      <c r="B77" s="13" t="s">
        <v>22</v>
      </c>
      <c r="C77" s="14" t="s">
        <v>23</v>
      </c>
      <c r="D77" s="14" t="s">
        <v>111</v>
      </c>
      <c r="E77" s="15" t="s">
        <v>25</v>
      </c>
      <c r="F77" s="1" t="s">
        <v>26</v>
      </c>
      <c r="G77" s="15" t="s">
        <v>112</v>
      </c>
      <c r="H77" s="13" t="s">
        <v>111</v>
      </c>
      <c r="I77" s="13" t="s">
        <v>113</v>
      </c>
      <c r="J77" s="13" t="s">
        <v>114</v>
      </c>
      <c r="K77" s="13" t="s">
        <v>30</v>
      </c>
      <c r="L77" s="13" t="s">
        <v>41</v>
      </c>
      <c r="M77" s="29">
        <v>5</v>
      </c>
      <c r="N77" s="30">
        <v>35.36</v>
      </c>
      <c r="O77" s="30">
        <v>0</v>
      </c>
      <c r="P77" s="30">
        <v>23.28</v>
      </c>
      <c r="Q77" s="30">
        <v>0</v>
      </c>
      <c r="R77" s="1" t="s">
        <v>32</v>
      </c>
      <c r="S77" s="19">
        <v>1</v>
      </c>
    </row>
    <row r="78" spans="1:19" x14ac:dyDescent="0.25">
      <c r="A78" s="12">
        <v>27</v>
      </c>
      <c r="B78" s="13" t="s">
        <v>22</v>
      </c>
      <c r="C78" s="14" t="s">
        <v>23</v>
      </c>
      <c r="D78" s="14" t="s">
        <v>111</v>
      </c>
      <c r="E78" s="15" t="s">
        <v>25</v>
      </c>
      <c r="F78" s="1" t="s">
        <v>33</v>
      </c>
      <c r="G78" s="15" t="s">
        <v>112</v>
      </c>
      <c r="H78" s="13" t="s">
        <v>111</v>
      </c>
      <c r="I78" s="13" t="s">
        <v>113</v>
      </c>
      <c r="J78" s="13" t="s">
        <v>114</v>
      </c>
      <c r="K78" s="13" t="s">
        <v>30</v>
      </c>
      <c r="L78" s="13" t="s">
        <v>41</v>
      </c>
      <c r="M78" s="29">
        <v>5</v>
      </c>
      <c r="N78" s="30">
        <v>35.36</v>
      </c>
      <c r="O78" s="30">
        <v>0</v>
      </c>
      <c r="P78" s="30">
        <v>23.28</v>
      </c>
      <c r="Q78" s="30">
        <v>0</v>
      </c>
      <c r="R78" s="1" t="s">
        <v>32</v>
      </c>
      <c r="S78" s="19">
        <v>1</v>
      </c>
    </row>
    <row r="79" spans="1:19" x14ac:dyDescent="0.25">
      <c r="A79" s="12">
        <v>27</v>
      </c>
      <c r="B79" s="13" t="s">
        <v>22</v>
      </c>
      <c r="C79" s="14" t="s">
        <v>23</v>
      </c>
      <c r="D79" s="14" t="s">
        <v>111</v>
      </c>
      <c r="E79" s="15" t="s">
        <v>25</v>
      </c>
      <c r="F79" s="1" t="s">
        <v>36</v>
      </c>
      <c r="G79" s="15" t="s">
        <v>112</v>
      </c>
      <c r="H79" s="13" t="s">
        <v>111</v>
      </c>
      <c r="I79" s="13" t="s">
        <v>113</v>
      </c>
      <c r="J79" s="13" t="s">
        <v>114</v>
      </c>
      <c r="K79" s="13" t="s">
        <v>30</v>
      </c>
      <c r="L79" s="13" t="s">
        <v>41</v>
      </c>
      <c r="M79" s="29">
        <v>5</v>
      </c>
      <c r="N79" s="30">
        <v>35.36</v>
      </c>
      <c r="O79" s="30">
        <v>0</v>
      </c>
      <c r="P79" s="30">
        <v>23.28</v>
      </c>
      <c r="Q79" s="30">
        <v>0</v>
      </c>
      <c r="R79" s="1" t="s">
        <v>32</v>
      </c>
      <c r="S79" s="19">
        <v>1</v>
      </c>
    </row>
    <row r="80" spans="1:19" x14ac:dyDescent="0.25">
      <c r="A80" s="12">
        <v>28</v>
      </c>
      <c r="B80" s="13" t="s">
        <v>22</v>
      </c>
      <c r="C80" s="14" t="s">
        <v>23</v>
      </c>
      <c r="D80" s="14" t="s">
        <v>115</v>
      </c>
      <c r="E80" s="15" t="s">
        <v>25</v>
      </c>
      <c r="F80" s="1" t="s">
        <v>26</v>
      </c>
      <c r="G80" s="15" t="s">
        <v>112</v>
      </c>
      <c r="H80" s="13" t="s">
        <v>115</v>
      </c>
      <c r="I80" s="13" t="s">
        <v>113</v>
      </c>
      <c r="J80" s="13" t="s">
        <v>114</v>
      </c>
      <c r="K80" s="13" t="s">
        <v>30</v>
      </c>
      <c r="L80" s="13" t="s">
        <v>41</v>
      </c>
      <c r="M80" s="29">
        <v>6</v>
      </c>
      <c r="N80" s="30">
        <v>35.36</v>
      </c>
      <c r="O80" s="30">
        <v>0</v>
      </c>
      <c r="P80" s="30">
        <v>23.28</v>
      </c>
      <c r="Q80" s="30">
        <v>0</v>
      </c>
      <c r="R80" s="1" t="s">
        <v>65</v>
      </c>
      <c r="S80" s="19">
        <v>1</v>
      </c>
    </row>
    <row r="81" spans="1:19" x14ac:dyDescent="0.25">
      <c r="A81" s="12">
        <v>28</v>
      </c>
      <c r="B81" s="13" t="s">
        <v>22</v>
      </c>
      <c r="C81" s="14" t="s">
        <v>23</v>
      </c>
      <c r="D81" s="14" t="s">
        <v>115</v>
      </c>
      <c r="E81" s="15" t="s">
        <v>25</v>
      </c>
      <c r="F81" s="1" t="s">
        <v>33</v>
      </c>
      <c r="G81" s="15" t="s">
        <v>112</v>
      </c>
      <c r="H81" s="13" t="s">
        <v>115</v>
      </c>
      <c r="I81" s="13" t="s">
        <v>113</v>
      </c>
      <c r="J81" s="13" t="s">
        <v>114</v>
      </c>
      <c r="K81" s="13" t="s">
        <v>30</v>
      </c>
      <c r="L81" s="13" t="s">
        <v>41</v>
      </c>
      <c r="M81" s="29">
        <v>6</v>
      </c>
      <c r="N81" s="30">
        <v>35.36</v>
      </c>
      <c r="O81" s="30">
        <v>0</v>
      </c>
      <c r="P81" s="30">
        <v>23.28</v>
      </c>
      <c r="Q81" s="30">
        <v>0</v>
      </c>
      <c r="R81" s="1" t="s">
        <v>65</v>
      </c>
      <c r="S81" s="19">
        <v>1</v>
      </c>
    </row>
    <row r="82" spans="1:19" x14ac:dyDescent="0.25">
      <c r="A82" s="12">
        <v>28</v>
      </c>
      <c r="B82" s="13" t="s">
        <v>22</v>
      </c>
      <c r="C82" s="14" t="s">
        <v>23</v>
      </c>
      <c r="D82" s="14" t="s">
        <v>115</v>
      </c>
      <c r="E82" s="15" t="s">
        <v>25</v>
      </c>
      <c r="F82" s="1" t="s">
        <v>36</v>
      </c>
      <c r="G82" s="15" t="s">
        <v>112</v>
      </c>
      <c r="H82" s="13" t="s">
        <v>115</v>
      </c>
      <c r="I82" s="13" t="s">
        <v>113</v>
      </c>
      <c r="J82" s="13" t="s">
        <v>114</v>
      </c>
      <c r="K82" s="13" t="s">
        <v>30</v>
      </c>
      <c r="L82" s="13" t="s">
        <v>41</v>
      </c>
      <c r="M82" s="29">
        <v>6</v>
      </c>
      <c r="N82" s="30">
        <v>35.36</v>
      </c>
      <c r="O82" s="30">
        <v>0</v>
      </c>
      <c r="P82" s="30">
        <v>23.28</v>
      </c>
      <c r="Q82" s="30">
        <v>0</v>
      </c>
      <c r="R82" s="1" t="s">
        <v>65</v>
      </c>
      <c r="S82" s="19">
        <v>1</v>
      </c>
    </row>
    <row r="83" spans="1:19" x14ac:dyDescent="0.25">
      <c r="A83" s="12">
        <v>29</v>
      </c>
      <c r="B83" s="13" t="s">
        <v>22</v>
      </c>
      <c r="C83" s="14" t="s">
        <v>23</v>
      </c>
      <c r="D83" s="14" t="s">
        <v>116</v>
      </c>
      <c r="E83" s="15" t="s">
        <v>25</v>
      </c>
      <c r="F83" s="1" t="s">
        <v>26</v>
      </c>
      <c r="G83" s="15" t="s">
        <v>80</v>
      </c>
      <c r="H83" s="13" t="s">
        <v>117</v>
      </c>
      <c r="I83" s="13" t="s">
        <v>118</v>
      </c>
      <c r="J83" s="13" t="s">
        <v>119</v>
      </c>
      <c r="K83" s="13" t="s">
        <v>30</v>
      </c>
      <c r="L83" s="13" t="s">
        <v>41</v>
      </c>
      <c r="M83" s="29">
        <v>30</v>
      </c>
      <c r="N83" s="30">
        <v>765</v>
      </c>
      <c r="O83" s="30">
        <v>0</v>
      </c>
      <c r="P83" s="30">
        <v>382.5</v>
      </c>
      <c r="Q83" s="30">
        <v>0</v>
      </c>
      <c r="R83" s="1" t="s">
        <v>65</v>
      </c>
      <c r="S83" s="19">
        <v>1</v>
      </c>
    </row>
    <row r="84" spans="1:19" x14ac:dyDescent="0.25">
      <c r="A84" s="12">
        <v>29</v>
      </c>
      <c r="B84" s="13" t="s">
        <v>22</v>
      </c>
      <c r="C84" s="14" t="s">
        <v>23</v>
      </c>
      <c r="D84" s="14" t="s">
        <v>116</v>
      </c>
      <c r="E84" s="15" t="s">
        <v>25</v>
      </c>
      <c r="F84" s="1" t="s">
        <v>33</v>
      </c>
      <c r="G84" s="15" t="s">
        <v>80</v>
      </c>
      <c r="H84" s="13" t="s">
        <v>117</v>
      </c>
      <c r="I84" s="13" t="s">
        <v>118</v>
      </c>
      <c r="J84" s="13" t="s">
        <v>119</v>
      </c>
      <c r="K84" s="13" t="s">
        <v>30</v>
      </c>
      <c r="L84" s="13" t="s">
        <v>41</v>
      </c>
      <c r="M84" s="29">
        <v>30</v>
      </c>
      <c r="N84" s="30">
        <v>765</v>
      </c>
      <c r="O84" s="30">
        <v>0</v>
      </c>
      <c r="P84" s="30">
        <v>382.5</v>
      </c>
      <c r="Q84" s="30">
        <v>0</v>
      </c>
      <c r="R84" s="1" t="s">
        <v>65</v>
      </c>
      <c r="S84" s="19">
        <v>1</v>
      </c>
    </row>
    <row r="85" spans="1:19" x14ac:dyDescent="0.25">
      <c r="A85" s="12">
        <v>29</v>
      </c>
      <c r="B85" s="13" t="s">
        <v>22</v>
      </c>
      <c r="C85" s="14" t="s">
        <v>23</v>
      </c>
      <c r="D85" s="14" t="s">
        <v>116</v>
      </c>
      <c r="E85" s="15" t="s">
        <v>25</v>
      </c>
      <c r="F85" s="1" t="s">
        <v>36</v>
      </c>
      <c r="G85" s="15" t="s">
        <v>80</v>
      </c>
      <c r="H85" s="13" t="s">
        <v>117</v>
      </c>
      <c r="I85" s="13" t="s">
        <v>118</v>
      </c>
      <c r="J85" s="13" t="s">
        <v>119</v>
      </c>
      <c r="K85" s="13" t="s">
        <v>30</v>
      </c>
      <c r="L85" s="13" t="s">
        <v>41</v>
      </c>
      <c r="M85" s="29">
        <v>30</v>
      </c>
      <c r="N85" s="30">
        <v>765</v>
      </c>
      <c r="O85" s="30">
        <v>0</v>
      </c>
      <c r="P85" s="30">
        <v>382.5</v>
      </c>
      <c r="Q85" s="30">
        <v>0</v>
      </c>
      <c r="R85" s="1" t="s">
        <v>65</v>
      </c>
      <c r="S85" s="19">
        <v>1</v>
      </c>
    </row>
    <row r="86" spans="1:19" x14ac:dyDescent="0.25">
      <c r="A86" s="12">
        <v>30</v>
      </c>
      <c r="B86" s="13" t="s">
        <v>22</v>
      </c>
      <c r="C86" s="14" t="s">
        <v>23</v>
      </c>
      <c r="D86" s="14" t="s">
        <v>116</v>
      </c>
      <c r="E86" s="15" t="s">
        <v>25</v>
      </c>
      <c r="F86" s="1" t="s">
        <v>26</v>
      </c>
      <c r="G86" s="15" t="s">
        <v>76</v>
      </c>
      <c r="H86" s="13" t="s">
        <v>120</v>
      </c>
      <c r="I86" s="13" t="s">
        <v>121</v>
      </c>
      <c r="J86" s="13" t="s">
        <v>122</v>
      </c>
      <c r="K86" s="13" t="s">
        <v>30</v>
      </c>
      <c r="L86" s="13" t="s">
        <v>41</v>
      </c>
      <c r="M86" s="29">
        <v>30</v>
      </c>
      <c r="N86" s="30">
        <v>355.6</v>
      </c>
      <c r="O86" s="30">
        <v>0</v>
      </c>
      <c r="P86" s="30">
        <v>177.8</v>
      </c>
      <c r="Q86" s="30">
        <v>0</v>
      </c>
      <c r="R86" s="1" t="s">
        <v>65</v>
      </c>
      <c r="S86" s="19">
        <v>1</v>
      </c>
    </row>
    <row r="87" spans="1:19" x14ac:dyDescent="0.25">
      <c r="A87" s="12">
        <v>30</v>
      </c>
      <c r="B87" s="13" t="s">
        <v>22</v>
      </c>
      <c r="C87" s="14" t="s">
        <v>23</v>
      </c>
      <c r="D87" s="14" t="s">
        <v>116</v>
      </c>
      <c r="E87" s="15" t="s">
        <v>25</v>
      </c>
      <c r="F87" s="1" t="s">
        <v>33</v>
      </c>
      <c r="G87" s="15" t="s">
        <v>76</v>
      </c>
      <c r="H87" s="13" t="s">
        <v>120</v>
      </c>
      <c r="I87" s="13" t="s">
        <v>121</v>
      </c>
      <c r="J87" s="13" t="s">
        <v>122</v>
      </c>
      <c r="K87" s="13" t="s">
        <v>30</v>
      </c>
      <c r="L87" s="13" t="s">
        <v>41</v>
      </c>
      <c r="M87" s="29">
        <v>30</v>
      </c>
      <c r="N87" s="30">
        <v>355.6</v>
      </c>
      <c r="O87" s="30">
        <v>0</v>
      </c>
      <c r="P87" s="30">
        <v>177.8</v>
      </c>
      <c r="Q87" s="30">
        <v>0</v>
      </c>
      <c r="R87" s="1" t="s">
        <v>65</v>
      </c>
      <c r="S87" s="19">
        <v>1</v>
      </c>
    </row>
    <row r="88" spans="1:19" x14ac:dyDescent="0.25">
      <c r="A88" s="12">
        <v>30</v>
      </c>
      <c r="B88" s="13" t="s">
        <v>22</v>
      </c>
      <c r="C88" s="14" t="s">
        <v>23</v>
      </c>
      <c r="D88" s="14" t="s">
        <v>116</v>
      </c>
      <c r="E88" s="15" t="s">
        <v>25</v>
      </c>
      <c r="F88" s="1" t="s">
        <v>36</v>
      </c>
      <c r="G88" s="15" t="s">
        <v>76</v>
      </c>
      <c r="H88" s="13" t="s">
        <v>120</v>
      </c>
      <c r="I88" s="13" t="s">
        <v>121</v>
      </c>
      <c r="J88" s="13" t="s">
        <v>122</v>
      </c>
      <c r="K88" s="13" t="s">
        <v>30</v>
      </c>
      <c r="L88" s="13" t="s">
        <v>41</v>
      </c>
      <c r="M88" s="29">
        <v>30</v>
      </c>
      <c r="N88" s="30">
        <v>355.6</v>
      </c>
      <c r="O88" s="30">
        <v>0</v>
      </c>
      <c r="P88" s="30">
        <v>177.8</v>
      </c>
      <c r="Q88" s="30">
        <v>0</v>
      </c>
      <c r="R88" s="1" t="s">
        <v>65</v>
      </c>
      <c r="S88" s="19">
        <v>1</v>
      </c>
    </row>
    <row r="89" spans="1:19" x14ac:dyDescent="0.25">
      <c r="A89" s="12">
        <v>31</v>
      </c>
      <c r="B89" s="13" t="s">
        <v>22</v>
      </c>
      <c r="C89" s="14" t="s">
        <v>23</v>
      </c>
      <c r="D89" s="14" t="s">
        <v>116</v>
      </c>
      <c r="E89" s="15" t="s">
        <v>25</v>
      </c>
      <c r="F89" s="1" t="s">
        <v>26</v>
      </c>
      <c r="G89" s="15" t="s">
        <v>80</v>
      </c>
      <c r="H89" s="13" t="s">
        <v>123</v>
      </c>
      <c r="I89" s="13" t="s">
        <v>124</v>
      </c>
      <c r="J89" s="13" t="s">
        <v>125</v>
      </c>
      <c r="K89" s="13" t="s">
        <v>30</v>
      </c>
      <c r="L89" s="13" t="s">
        <v>41</v>
      </c>
      <c r="M89" s="29">
        <v>30</v>
      </c>
      <c r="N89" s="30">
        <v>3251.2</v>
      </c>
      <c r="O89" s="30">
        <v>0</v>
      </c>
      <c r="P89" s="30">
        <v>2300</v>
      </c>
      <c r="Q89" s="30">
        <v>0</v>
      </c>
      <c r="R89" s="1" t="s">
        <v>32</v>
      </c>
      <c r="S89" s="19">
        <v>1</v>
      </c>
    </row>
    <row r="90" spans="1:19" x14ac:dyDescent="0.25">
      <c r="A90" s="12">
        <v>31</v>
      </c>
      <c r="B90" s="13" t="s">
        <v>22</v>
      </c>
      <c r="C90" s="14" t="s">
        <v>23</v>
      </c>
      <c r="D90" s="14" t="s">
        <v>116</v>
      </c>
      <c r="E90" s="15" t="s">
        <v>25</v>
      </c>
      <c r="F90" s="1" t="s">
        <v>33</v>
      </c>
      <c r="G90" s="15" t="s">
        <v>80</v>
      </c>
      <c r="H90" s="13" t="s">
        <v>123</v>
      </c>
      <c r="I90" s="13" t="s">
        <v>124</v>
      </c>
      <c r="J90" s="13" t="s">
        <v>125</v>
      </c>
      <c r="K90" s="13" t="s">
        <v>30</v>
      </c>
      <c r="L90" s="13" t="s">
        <v>41</v>
      </c>
      <c r="M90" s="29">
        <v>30</v>
      </c>
      <c r="N90" s="30">
        <v>3251.2</v>
      </c>
      <c r="O90" s="30">
        <v>0</v>
      </c>
      <c r="P90" s="30">
        <v>2300</v>
      </c>
      <c r="Q90" s="30">
        <v>0</v>
      </c>
      <c r="R90" s="1" t="s">
        <v>32</v>
      </c>
      <c r="S90" s="19">
        <v>1</v>
      </c>
    </row>
    <row r="91" spans="1:19" x14ac:dyDescent="0.25">
      <c r="A91" s="12">
        <v>31</v>
      </c>
      <c r="B91" s="13" t="s">
        <v>22</v>
      </c>
      <c r="C91" s="14" t="s">
        <v>23</v>
      </c>
      <c r="D91" s="14" t="s">
        <v>116</v>
      </c>
      <c r="E91" s="15" t="s">
        <v>25</v>
      </c>
      <c r="F91" s="1" t="s">
        <v>36</v>
      </c>
      <c r="G91" s="15" t="s">
        <v>80</v>
      </c>
      <c r="H91" s="13" t="s">
        <v>123</v>
      </c>
      <c r="I91" s="13" t="s">
        <v>124</v>
      </c>
      <c r="J91" s="13" t="s">
        <v>125</v>
      </c>
      <c r="K91" s="13" t="s">
        <v>30</v>
      </c>
      <c r="L91" s="13" t="s">
        <v>41</v>
      </c>
      <c r="M91" s="29">
        <v>30</v>
      </c>
      <c r="N91" s="30">
        <v>3251.2</v>
      </c>
      <c r="O91" s="30">
        <v>0</v>
      </c>
      <c r="P91" s="30">
        <v>2300</v>
      </c>
      <c r="Q91" s="30">
        <v>0</v>
      </c>
      <c r="R91" s="1" t="s">
        <v>32</v>
      </c>
      <c r="S91" s="19">
        <v>1</v>
      </c>
    </row>
    <row r="92" spans="1:19" x14ac:dyDescent="0.25">
      <c r="A92" s="12">
        <v>32</v>
      </c>
      <c r="B92" s="13" t="s">
        <v>22</v>
      </c>
      <c r="C92" s="14" t="s">
        <v>23</v>
      </c>
      <c r="D92" s="14" t="s">
        <v>116</v>
      </c>
      <c r="E92" s="15" t="s">
        <v>25</v>
      </c>
      <c r="F92" s="1" t="s">
        <v>26</v>
      </c>
      <c r="G92" s="15" t="s">
        <v>80</v>
      </c>
      <c r="H92" s="13" t="s">
        <v>126</v>
      </c>
      <c r="I92" s="13" t="s">
        <v>127</v>
      </c>
      <c r="J92" s="13" t="s">
        <v>128</v>
      </c>
      <c r="K92" s="13" t="s">
        <v>30</v>
      </c>
      <c r="L92" s="13" t="s">
        <v>41</v>
      </c>
      <c r="M92" s="29">
        <v>30</v>
      </c>
      <c r="N92" s="30">
        <v>1062</v>
      </c>
      <c r="O92" s="30">
        <v>0</v>
      </c>
      <c r="P92" s="30">
        <v>531</v>
      </c>
      <c r="Q92" s="30">
        <v>0</v>
      </c>
      <c r="R92" s="1" t="s">
        <v>32</v>
      </c>
      <c r="S92" s="19">
        <v>1</v>
      </c>
    </row>
    <row r="93" spans="1:19" x14ac:dyDescent="0.25">
      <c r="A93" s="12">
        <v>32</v>
      </c>
      <c r="B93" s="13" t="s">
        <v>22</v>
      </c>
      <c r="C93" s="14" t="s">
        <v>23</v>
      </c>
      <c r="D93" s="14" t="s">
        <v>116</v>
      </c>
      <c r="E93" s="15" t="s">
        <v>25</v>
      </c>
      <c r="F93" s="1" t="s">
        <v>33</v>
      </c>
      <c r="G93" s="15" t="s">
        <v>80</v>
      </c>
      <c r="H93" s="13" t="s">
        <v>126</v>
      </c>
      <c r="I93" s="13" t="s">
        <v>127</v>
      </c>
      <c r="J93" s="13" t="s">
        <v>128</v>
      </c>
      <c r="K93" s="13" t="s">
        <v>30</v>
      </c>
      <c r="L93" s="13" t="s">
        <v>41</v>
      </c>
      <c r="M93" s="29">
        <v>30</v>
      </c>
      <c r="N93" s="30">
        <v>1062</v>
      </c>
      <c r="O93" s="30">
        <v>0</v>
      </c>
      <c r="P93" s="30">
        <v>531</v>
      </c>
      <c r="Q93" s="30">
        <v>0</v>
      </c>
      <c r="R93" s="1" t="s">
        <v>32</v>
      </c>
      <c r="S93" s="19">
        <v>1</v>
      </c>
    </row>
    <row r="94" spans="1:19" x14ac:dyDescent="0.25">
      <c r="A94" s="12">
        <v>32</v>
      </c>
      <c r="B94" s="13" t="s">
        <v>22</v>
      </c>
      <c r="C94" s="14" t="s">
        <v>23</v>
      </c>
      <c r="D94" s="14" t="s">
        <v>116</v>
      </c>
      <c r="E94" s="15" t="s">
        <v>25</v>
      </c>
      <c r="F94" s="1" t="s">
        <v>36</v>
      </c>
      <c r="G94" s="15" t="s">
        <v>80</v>
      </c>
      <c r="H94" s="13" t="s">
        <v>126</v>
      </c>
      <c r="I94" s="13" t="s">
        <v>127</v>
      </c>
      <c r="J94" s="13" t="s">
        <v>128</v>
      </c>
      <c r="K94" s="13" t="s">
        <v>30</v>
      </c>
      <c r="L94" s="13" t="s">
        <v>41</v>
      </c>
      <c r="M94" s="29">
        <v>30</v>
      </c>
      <c r="N94" s="30">
        <v>1062</v>
      </c>
      <c r="O94" s="30">
        <v>0</v>
      </c>
      <c r="P94" s="30">
        <v>531</v>
      </c>
      <c r="Q94" s="30">
        <v>0</v>
      </c>
      <c r="R94" s="1" t="s">
        <v>32</v>
      </c>
      <c r="S94" s="19">
        <v>1</v>
      </c>
    </row>
    <row r="95" spans="1:19" x14ac:dyDescent="0.25">
      <c r="A95" s="12">
        <v>33</v>
      </c>
      <c r="B95" s="13" t="s">
        <v>22</v>
      </c>
      <c r="C95" s="14" t="s">
        <v>23</v>
      </c>
      <c r="D95" s="14" t="s">
        <v>116</v>
      </c>
      <c r="E95" s="15" t="s">
        <v>25</v>
      </c>
      <c r="F95" s="1" t="s">
        <v>33</v>
      </c>
      <c r="G95" s="15" t="s">
        <v>80</v>
      </c>
      <c r="H95" s="13" t="s">
        <v>129</v>
      </c>
      <c r="I95" s="13" t="s">
        <v>130</v>
      </c>
      <c r="J95" s="13" t="s">
        <v>131</v>
      </c>
      <c r="K95" s="13" t="s">
        <v>30</v>
      </c>
      <c r="L95" s="13" t="s">
        <v>41</v>
      </c>
      <c r="M95" s="29">
        <v>30</v>
      </c>
      <c r="N95" s="30">
        <v>1035</v>
      </c>
      <c r="O95" s="30">
        <v>0</v>
      </c>
      <c r="P95" s="30">
        <v>780</v>
      </c>
      <c r="Q95" s="30">
        <v>0</v>
      </c>
      <c r="R95" s="1" t="s">
        <v>65</v>
      </c>
      <c r="S95" s="19">
        <v>1</v>
      </c>
    </row>
    <row r="96" spans="1:19" x14ac:dyDescent="0.25">
      <c r="A96" s="12">
        <v>33</v>
      </c>
      <c r="B96" s="13" t="s">
        <v>22</v>
      </c>
      <c r="C96" s="14" t="s">
        <v>23</v>
      </c>
      <c r="D96" s="14" t="s">
        <v>116</v>
      </c>
      <c r="E96" s="15" t="s">
        <v>25</v>
      </c>
      <c r="F96" s="1" t="s">
        <v>36</v>
      </c>
      <c r="G96" s="15" t="s">
        <v>80</v>
      </c>
      <c r="H96" s="13" t="s">
        <v>129</v>
      </c>
      <c r="I96" s="13" t="s">
        <v>130</v>
      </c>
      <c r="J96" s="13" t="s">
        <v>131</v>
      </c>
      <c r="K96" s="13" t="s">
        <v>30</v>
      </c>
      <c r="L96" s="13" t="s">
        <v>41</v>
      </c>
      <c r="M96" s="29">
        <v>30</v>
      </c>
      <c r="N96" s="30">
        <v>1035</v>
      </c>
      <c r="O96" s="30">
        <v>0</v>
      </c>
      <c r="P96" s="30">
        <v>780</v>
      </c>
      <c r="Q96" s="30">
        <v>0</v>
      </c>
      <c r="R96" s="1" t="s">
        <v>65</v>
      </c>
      <c r="S96" s="19">
        <v>1</v>
      </c>
    </row>
    <row r="97" spans="1:19" x14ac:dyDescent="0.25">
      <c r="A97" s="12">
        <v>34</v>
      </c>
      <c r="B97" s="13" t="s">
        <v>22</v>
      </c>
      <c r="C97" s="14" t="s">
        <v>23</v>
      </c>
      <c r="D97" s="14" t="s">
        <v>48</v>
      </c>
      <c r="E97" s="15" t="s">
        <v>25</v>
      </c>
      <c r="F97" s="1" t="s">
        <v>26</v>
      </c>
      <c r="G97" s="15" t="s">
        <v>80</v>
      </c>
      <c r="H97" s="13" t="s">
        <v>132</v>
      </c>
      <c r="I97" s="13" t="s">
        <v>133</v>
      </c>
      <c r="J97" s="13" t="s">
        <v>134</v>
      </c>
      <c r="K97" s="13" t="s">
        <v>135</v>
      </c>
      <c r="L97" s="13" t="s">
        <v>41</v>
      </c>
      <c r="M97" s="29">
        <v>1</v>
      </c>
      <c r="N97" s="30">
        <v>20</v>
      </c>
      <c r="O97" s="30">
        <v>0</v>
      </c>
      <c r="P97" s="30">
        <v>10</v>
      </c>
      <c r="Q97" s="30">
        <v>0</v>
      </c>
      <c r="R97" s="1" t="s">
        <v>65</v>
      </c>
      <c r="S97" s="19">
        <v>1</v>
      </c>
    </row>
    <row r="98" spans="1:19" x14ac:dyDescent="0.25">
      <c r="A98" s="12">
        <v>34</v>
      </c>
      <c r="B98" s="13" t="s">
        <v>22</v>
      </c>
      <c r="C98" s="14" t="s">
        <v>23</v>
      </c>
      <c r="D98" s="14" t="s">
        <v>48</v>
      </c>
      <c r="E98" s="15" t="s">
        <v>25</v>
      </c>
      <c r="F98" s="1" t="s">
        <v>33</v>
      </c>
      <c r="G98" s="15" t="s">
        <v>80</v>
      </c>
      <c r="H98" s="13" t="s">
        <v>132</v>
      </c>
      <c r="I98" s="13" t="s">
        <v>133</v>
      </c>
      <c r="J98" s="13" t="s">
        <v>134</v>
      </c>
      <c r="K98" s="13" t="s">
        <v>135</v>
      </c>
      <c r="L98" s="13" t="s">
        <v>41</v>
      </c>
      <c r="M98" s="29">
        <v>1</v>
      </c>
      <c r="N98" s="30">
        <v>20</v>
      </c>
      <c r="O98" s="30">
        <v>0</v>
      </c>
      <c r="P98" s="30">
        <v>10</v>
      </c>
      <c r="Q98" s="30">
        <v>0</v>
      </c>
      <c r="R98" s="1" t="s">
        <v>65</v>
      </c>
      <c r="S98" s="19">
        <v>1</v>
      </c>
    </row>
    <row r="99" spans="1:19" x14ac:dyDescent="0.25">
      <c r="A99" s="12">
        <v>34</v>
      </c>
      <c r="B99" s="13" t="s">
        <v>22</v>
      </c>
      <c r="C99" s="14" t="s">
        <v>23</v>
      </c>
      <c r="D99" s="14" t="s">
        <v>48</v>
      </c>
      <c r="E99" s="15" t="s">
        <v>25</v>
      </c>
      <c r="F99" s="1" t="s">
        <v>36</v>
      </c>
      <c r="G99" s="15" t="s">
        <v>80</v>
      </c>
      <c r="H99" s="13" t="s">
        <v>132</v>
      </c>
      <c r="I99" s="13" t="s">
        <v>133</v>
      </c>
      <c r="J99" s="13" t="s">
        <v>134</v>
      </c>
      <c r="K99" s="13" t="s">
        <v>135</v>
      </c>
      <c r="L99" s="13" t="s">
        <v>41</v>
      </c>
      <c r="M99" s="29">
        <v>1</v>
      </c>
      <c r="N99" s="30">
        <v>20</v>
      </c>
      <c r="O99" s="30">
        <v>0</v>
      </c>
      <c r="P99" s="30">
        <v>10</v>
      </c>
      <c r="Q99" s="30">
        <v>0</v>
      </c>
      <c r="R99" s="1" t="s">
        <v>65</v>
      </c>
      <c r="S99" s="19">
        <v>1</v>
      </c>
    </row>
    <row r="100" spans="1:19" x14ac:dyDescent="0.25">
      <c r="A100" s="12">
        <v>35</v>
      </c>
      <c r="B100" s="13" t="s">
        <v>22</v>
      </c>
      <c r="C100" s="14" t="s">
        <v>23</v>
      </c>
      <c r="D100" s="14" t="s">
        <v>48</v>
      </c>
      <c r="E100" s="15" t="s">
        <v>25</v>
      </c>
      <c r="F100" s="1" t="s">
        <v>26</v>
      </c>
      <c r="G100" s="15" t="s">
        <v>80</v>
      </c>
      <c r="H100" s="13" t="s">
        <v>136</v>
      </c>
      <c r="I100" s="13" t="s">
        <v>137</v>
      </c>
      <c r="J100" s="13" t="s">
        <v>134</v>
      </c>
      <c r="K100" s="13" t="s">
        <v>135</v>
      </c>
      <c r="L100" s="13" t="s">
        <v>41</v>
      </c>
      <c r="M100" s="29">
        <v>20</v>
      </c>
      <c r="N100" s="30">
        <v>650</v>
      </c>
      <c r="O100" s="30">
        <v>0</v>
      </c>
      <c r="P100" s="30">
        <v>225</v>
      </c>
      <c r="Q100" s="30">
        <v>0</v>
      </c>
      <c r="R100" s="1" t="s">
        <v>32</v>
      </c>
      <c r="S100" s="19">
        <v>1</v>
      </c>
    </row>
    <row r="101" spans="1:19" x14ac:dyDescent="0.25">
      <c r="A101" s="12">
        <v>35</v>
      </c>
      <c r="B101" s="13" t="s">
        <v>22</v>
      </c>
      <c r="C101" s="14" t="s">
        <v>23</v>
      </c>
      <c r="D101" s="14" t="s">
        <v>48</v>
      </c>
      <c r="E101" s="15" t="s">
        <v>25</v>
      </c>
      <c r="F101" s="1" t="s">
        <v>33</v>
      </c>
      <c r="G101" s="15" t="s">
        <v>80</v>
      </c>
      <c r="H101" s="13" t="s">
        <v>136</v>
      </c>
      <c r="I101" s="13" t="s">
        <v>137</v>
      </c>
      <c r="J101" s="13" t="s">
        <v>134</v>
      </c>
      <c r="K101" s="13" t="s">
        <v>135</v>
      </c>
      <c r="L101" s="13" t="s">
        <v>41</v>
      </c>
      <c r="M101" s="29">
        <v>20</v>
      </c>
      <c r="N101" s="30">
        <v>650</v>
      </c>
      <c r="O101" s="30">
        <v>0</v>
      </c>
      <c r="P101" s="30">
        <v>225</v>
      </c>
      <c r="Q101" s="30">
        <v>0</v>
      </c>
      <c r="R101" s="1" t="s">
        <v>32</v>
      </c>
      <c r="S101" s="19">
        <v>1</v>
      </c>
    </row>
    <row r="102" spans="1:19" x14ac:dyDescent="0.25">
      <c r="A102" s="12">
        <v>35</v>
      </c>
      <c r="B102" s="13" t="s">
        <v>22</v>
      </c>
      <c r="C102" s="14" t="s">
        <v>23</v>
      </c>
      <c r="D102" s="14" t="s">
        <v>48</v>
      </c>
      <c r="E102" s="15" t="s">
        <v>25</v>
      </c>
      <c r="F102" s="1" t="s">
        <v>36</v>
      </c>
      <c r="G102" s="15" t="s">
        <v>80</v>
      </c>
      <c r="H102" s="13" t="s">
        <v>136</v>
      </c>
      <c r="I102" s="13" t="s">
        <v>137</v>
      </c>
      <c r="J102" s="13" t="s">
        <v>134</v>
      </c>
      <c r="K102" s="13" t="s">
        <v>135</v>
      </c>
      <c r="L102" s="13" t="s">
        <v>41</v>
      </c>
      <c r="M102" s="29">
        <v>20</v>
      </c>
      <c r="N102" s="30">
        <v>650</v>
      </c>
      <c r="O102" s="30">
        <v>0</v>
      </c>
      <c r="P102" s="30">
        <v>225</v>
      </c>
      <c r="Q102" s="30">
        <v>0</v>
      </c>
      <c r="R102" s="1" t="s">
        <v>32</v>
      </c>
      <c r="S102" s="19">
        <v>1</v>
      </c>
    </row>
    <row r="103" spans="1:19" x14ac:dyDescent="0.25">
      <c r="A103" s="12">
        <v>36</v>
      </c>
      <c r="B103" s="13" t="s">
        <v>22</v>
      </c>
      <c r="C103" s="14" t="s">
        <v>23</v>
      </c>
      <c r="D103" s="14" t="s">
        <v>48</v>
      </c>
      <c r="E103" s="15" t="s">
        <v>25</v>
      </c>
      <c r="F103" s="1" t="s">
        <v>26</v>
      </c>
      <c r="G103" s="15" t="s">
        <v>80</v>
      </c>
      <c r="H103" s="13" t="s">
        <v>138</v>
      </c>
      <c r="I103" s="13" t="s">
        <v>139</v>
      </c>
      <c r="J103" s="13" t="s">
        <v>140</v>
      </c>
      <c r="K103" s="13" t="s">
        <v>30</v>
      </c>
      <c r="L103" s="13" t="s">
        <v>41</v>
      </c>
      <c r="M103" s="29">
        <v>40</v>
      </c>
      <c r="N103" s="30">
        <v>553.55400000000009</v>
      </c>
      <c r="O103" s="30">
        <v>0</v>
      </c>
      <c r="P103" s="30">
        <v>100</v>
      </c>
      <c r="Q103" s="30">
        <v>0</v>
      </c>
      <c r="R103" s="1" t="s">
        <v>32</v>
      </c>
      <c r="S103" s="19">
        <v>1</v>
      </c>
    </row>
    <row r="104" spans="1:19" x14ac:dyDescent="0.25">
      <c r="A104" s="12">
        <v>36</v>
      </c>
      <c r="B104" s="13" t="s">
        <v>22</v>
      </c>
      <c r="C104" s="14" t="s">
        <v>23</v>
      </c>
      <c r="D104" s="14" t="s">
        <v>48</v>
      </c>
      <c r="E104" s="15" t="s">
        <v>25</v>
      </c>
      <c r="F104" s="1" t="s">
        <v>33</v>
      </c>
      <c r="G104" s="15" t="s">
        <v>80</v>
      </c>
      <c r="H104" s="13" t="s">
        <v>138</v>
      </c>
      <c r="I104" s="13" t="s">
        <v>139</v>
      </c>
      <c r="J104" s="13" t="s">
        <v>140</v>
      </c>
      <c r="K104" s="13" t="s">
        <v>30</v>
      </c>
      <c r="L104" s="13" t="s">
        <v>41</v>
      </c>
      <c r="M104" s="29">
        <v>40</v>
      </c>
      <c r="N104" s="30">
        <v>553.55400000000009</v>
      </c>
      <c r="O104" s="30">
        <v>0</v>
      </c>
      <c r="P104" s="30">
        <v>100</v>
      </c>
      <c r="Q104" s="30">
        <v>0</v>
      </c>
      <c r="R104" s="1" t="s">
        <v>32</v>
      </c>
      <c r="S104" s="19">
        <v>1</v>
      </c>
    </row>
    <row r="105" spans="1:19" x14ac:dyDescent="0.25">
      <c r="A105" s="12">
        <v>36</v>
      </c>
      <c r="B105" s="13" t="s">
        <v>22</v>
      </c>
      <c r="C105" s="14" t="s">
        <v>23</v>
      </c>
      <c r="D105" s="14" t="s">
        <v>48</v>
      </c>
      <c r="E105" s="15" t="s">
        <v>25</v>
      </c>
      <c r="F105" s="1" t="s">
        <v>36</v>
      </c>
      <c r="G105" s="15" t="s">
        <v>80</v>
      </c>
      <c r="H105" s="13" t="s">
        <v>138</v>
      </c>
      <c r="I105" s="13" t="s">
        <v>139</v>
      </c>
      <c r="J105" s="13" t="s">
        <v>140</v>
      </c>
      <c r="K105" s="13" t="s">
        <v>30</v>
      </c>
      <c r="L105" s="13" t="s">
        <v>41</v>
      </c>
      <c r="M105" s="29">
        <v>40</v>
      </c>
      <c r="N105" s="30">
        <v>553.55400000000009</v>
      </c>
      <c r="O105" s="30">
        <v>0</v>
      </c>
      <c r="P105" s="30">
        <v>100</v>
      </c>
      <c r="Q105" s="30">
        <v>0</v>
      </c>
      <c r="R105" s="1" t="s">
        <v>32</v>
      </c>
      <c r="S105" s="19">
        <v>1</v>
      </c>
    </row>
    <row r="106" spans="1:19" x14ac:dyDescent="0.25">
      <c r="A106" s="12">
        <v>37</v>
      </c>
      <c r="B106" s="13" t="s">
        <v>22</v>
      </c>
      <c r="C106" s="14" t="s">
        <v>23</v>
      </c>
      <c r="D106" s="14" t="s">
        <v>48</v>
      </c>
      <c r="E106" s="15" t="s">
        <v>25</v>
      </c>
      <c r="F106" s="1" t="s">
        <v>26</v>
      </c>
      <c r="G106" s="15" t="s">
        <v>80</v>
      </c>
      <c r="H106" s="13" t="s">
        <v>141</v>
      </c>
      <c r="I106" s="13" t="s">
        <v>142</v>
      </c>
      <c r="J106" s="13" t="s">
        <v>141</v>
      </c>
      <c r="K106" s="13" t="s">
        <v>143</v>
      </c>
      <c r="L106" s="13" t="s">
        <v>41</v>
      </c>
      <c r="M106" s="29">
        <v>1</v>
      </c>
      <c r="N106" s="30">
        <v>322.5</v>
      </c>
      <c r="O106" s="30">
        <v>0</v>
      </c>
      <c r="P106" s="30">
        <v>100</v>
      </c>
      <c r="Q106" s="30">
        <v>0</v>
      </c>
      <c r="R106" s="1" t="s">
        <v>32</v>
      </c>
      <c r="S106" s="19">
        <v>1</v>
      </c>
    </row>
    <row r="107" spans="1:19" x14ac:dyDescent="0.25">
      <c r="A107" s="12">
        <v>37</v>
      </c>
      <c r="B107" s="13" t="s">
        <v>22</v>
      </c>
      <c r="C107" s="14" t="s">
        <v>23</v>
      </c>
      <c r="D107" s="14" t="s">
        <v>48</v>
      </c>
      <c r="E107" s="15" t="s">
        <v>25</v>
      </c>
      <c r="F107" s="1" t="s">
        <v>33</v>
      </c>
      <c r="G107" s="15" t="s">
        <v>80</v>
      </c>
      <c r="H107" s="13" t="s">
        <v>141</v>
      </c>
      <c r="I107" s="13" t="s">
        <v>142</v>
      </c>
      <c r="J107" s="13" t="s">
        <v>141</v>
      </c>
      <c r="K107" s="13" t="s">
        <v>143</v>
      </c>
      <c r="L107" s="13" t="s">
        <v>41</v>
      </c>
      <c r="M107" s="29">
        <v>1</v>
      </c>
      <c r="N107" s="30">
        <v>322.5</v>
      </c>
      <c r="O107" s="30">
        <v>0</v>
      </c>
      <c r="P107" s="30">
        <v>100</v>
      </c>
      <c r="Q107" s="30">
        <v>0</v>
      </c>
      <c r="R107" s="1" t="s">
        <v>32</v>
      </c>
      <c r="S107" s="19">
        <v>1</v>
      </c>
    </row>
    <row r="108" spans="1:19" x14ac:dyDescent="0.25">
      <c r="A108" s="12">
        <v>37</v>
      </c>
      <c r="B108" s="13" t="s">
        <v>22</v>
      </c>
      <c r="C108" s="14" t="s">
        <v>23</v>
      </c>
      <c r="D108" s="14" t="s">
        <v>48</v>
      </c>
      <c r="E108" s="15" t="s">
        <v>25</v>
      </c>
      <c r="F108" s="1" t="s">
        <v>36</v>
      </c>
      <c r="G108" s="15" t="s">
        <v>80</v>
      </c>
      <c r="H108" s="13" t="s">
        <v>141</v>
      </c>
      <c r="I108" s="13" t="s">
        <v>142</v>
      </c>
      <c r="J108" s="13" t="s">
        <v>141</v>
      </c>
      <c r="K108" s="13" t="s">
        <v>143</v>
      </c>
      <c r="L108" s="13" t="s">
        <v>41</v>
      </c>
      <c r="M108" s="29">
        <v>1</v>
      </c>
      <c r="N108" s="30">
        <v>322.5</v>
      </c>
      <c r="O108" s="30">
        <v>0</v>
      </c>
      <c r="P108" s="30">
        <v>100</v>
      </c>
      <c r="Q108" s="30">
        <v>0</v>
      </c>
      <c r="R108" s="1" t="s">
        <v>32</v>
      </c>
      <c r="S108" s="19">
        <v>1</v>
      </c>
    </row>
    <row r="109" spans="1:19" x14ac:dyDescent="0.25">
      <c r="A109" s="12">
        <v>38</v>
      </c>
      <c r="B109" s="13" t="s">
        <v>22</v>
      </c>
      <c r="C109" s="14" t="s">
        <v>23</v>
      </c>
      <c r="D109" s="14" t="s">
        <v>48</v>
      </c>
      <c r="E109" s="15" t="s">
        <v>25</v>
      </c>
      <c r="F109" s="1" t="s">
        <v>26</v>
      </c>
      <c r="G109" s="15" t="s">
        <v>76</v>
      </c>
      <c r="H109" s="13" t="s">
        <v>144</v>
      </c>
      <c r="I109" s="13" t="s">
        <v>145</v>
      </c>
      <c r="J109" s="13" t="s">
        <v>146</v>
      </c>
      <c r="K109" s="13" t="s">
        <v>101</v>
      </c>
      <c r="L109" s="13" t="s">
        <v>41</v>
      </c>
      <c r="M109" s="29">
        <v>20</v>
      </c>
      <c r="N109" s="30">
        <v>391.65</v>
      </c>
      <c r="O109" s="30">
        <v>0</v>
      </c>
      <c r="P109" s="30">
        <v>195.82499999999999</v>
      </c>
      <c r="Q109" s="30">
        <v>0</v>
      </c>
      <c r="R109" s="1" t="s">
        <v>32</v>
      </c>
      <c r="S109" s="19">
        <v>1</v>
      </c>
    </row>
    <row r="110" spans="1:19" x14ac:dyDescent="0.25">
      <c r="A110" s="12">
        <v>38</v>
      </c>
      <c r="B110" s="13" t="s">
        <v>22</v>
      </c>
      <c r="C110" s="14" t="s">
        <v>23</v>
      </c>
      <c r="D110" s="14" t="s">
        <v>48</v>
      </c>
      <c r="E110" s="15" t="s">
        <v>25</v>
      </c>
      <c r="F110" s="1" t="s">
        <v>33</v>
      </c>
      <c r="G110" s="15" t="s">
        <v>76</v>
      </c>
      <c r="H110" s="13" t="s">
        <v>144</v>
      </c>
      <c r="I110" s="13" t="s">
        <v>145</v>
      </c>
      <c r="J110" s="13" t="s">
        <v>146</v>
      </c>
      <c r="K110" s="13" t="s">
        <v>101</v>
      </c>
      <c r="L110" s="13" t="s">
        <v>41</v>
      </c>
      <c r="M110" s="29">
        <v>20</v>
      </c>
      <c r="N110" s="30">
        <v>391.65</v>
      </c>
      <c r="O110" s="30">
        <v>0</v>
      </c>
      <c r="P110" s="30">
        <v>195.82499999999999</v>
      </c>
      <c r="Q110" s="30">
        <v>0</v>
      </c>
      <c r="R110" s="1" t="s">
        <v>32</v>
      </c>
      <c r="S110" s="19">
        <v>1</v>
      </c>
    </row>
    <row r="111" spans="1:19" x14ac:dyDescent="0.25">
      <c r="A111" s="12">
        <v>38</v>
      </c>
      <c r="B111" s="13" t="s">
        <v>22</v>
      </c>
      <c r="C111" s="14" t="s">
        <v>23</v>
      </c>
      <c r="D111" s="14" t="s">
        <v>48</v>
      </c>
      <c r="E111" s="15" t="s">
        <v>25</v>
      </c>
      <c r="F111" s="1" t="s">
        <v>36</v>
      </c>
      <c r="G111" s="15" t="s">
        <v>76</v>
      </c>
      <c r="H111" s="13" t="s">
        <v>144</v>
      </c>
      <c r="I111" s="13" t="s">
        <v>145</v>
      </c>
      <c r="J111" s="13" t="s">
        <v>146</v>
      </c>
      <c r="K111" s="13" t="s">
        <v>101</v>
      </c>
      <c r="L111" s="13" t="s">
        <v>41</v>
      </c>
      <c r="M111" s="29">
        <v>20</v>
      </c>
      <c r="N111" s="30">
        <v>391.65</v>
      </c>
      <c r="O111" s="30">
        <v>0</v>
      </c>
      <c r="P111" s="30">
        <v>195.82499999999999</v>
      </c>
      <c r="Q111" s="30">
        <v>0</v>
      </c>
      <c r="R111" s="1" t="s">
        <v>32</v>
      </c>
      <c r="S111" s="19">
        <v>1</v>
      </c>
    </row>
    <row r="112" spans="1:19" x14ac:dyDescent="0.25">
      <c r="A112" s="12">
        <v>39</v>
      </c>
      <c r="B112" s="13" t="s">
        <v>22</v>
      </c>
      <c r="C112" s="14" t="s">
        <v>23</v>
      </c>
      <c r="D112" s="14" t="s">
        <v>24</v>
      </c>
      <c r="E112" s="15" t="s">
        <v>25</v>
      </c>
      <c r="F112" s="1" t="s">
        <v>26</v>
      </c>
      <c r="G112" s="15" t="s">
        <v>27</v>
      </c>
      <c r="H112" s="13" t="s">
        <v>147</v>
      </c>
      <c r="I112" s="13" t="s">
        <v>148</v>
      </c>
      <c r="J112" s="13" t="s">
        <v>149</v>
      </c>
      <c r="K112" s="13" t="s">
        <v>30</v>
      </c>
      <c r="L112" s="13" t="s">
        <v>31</v>
      </c>
      <c r="M112" s="29">
        <v>16</v>
      </c>
      <c r="N112" s="30">
        <v>1085.58</v>
      </c>
      <c r="O112" s="30">
        <v>0</v>
      </c>
      <c r="P112" s="30">
        <v>144</v>
      </c>
      <c r="Q112" s="30">
        <v>0</v>
      </c>
      <c r="R112" s="1" t="s">
        <v>32</v>
      </c>
      <c r="S112" s="19">
        <v>1</v>
      </c>
    </row>
    <row r="113" spans="1:19" x14ac:dyDescent="0.25">
      <c r="A113" s="12">
        <v>39</v>
      </c>
      <c r="B113" s="13" t="s">
        <v>22</v>
      </c>
      <c r="C113" s="14" t="s">
        <v>23</v>
      </c>
      <c r="D113" s="14" t="s">
        <v>24</v>
      </c>
      <c r="E113" s="15" t="s">
        <v>25</v>
      </c>
      <c r="F113" s="1" t="s">
        <v>33</v>
      </c>
      <c r="G113" s="15" t="s">
        <v>27</v>
      </c>
      <c r="H113" s="13" t="s">
        <v>147</v>
      </c>
      <c r="I113" s="13" t="s">
        <v>148</v>
      </c>
      <c r="J113" s="13" t="s">
        <v>149</v>
      </c>
      <c r="K113" s="13" t="s">
        <v>30</v>
      </c>
      <c r="L113" s="13" t="s">
        <v>31</v>
      </c>
      <c r="M113" s="29">
        <v>16</v>
      </c>
      <c r="N113" s="30">
        <v>1085.58</v>
      </c>
      <c r="O113" s="30">
        <v>0</v>
      </c>
      <c r="P113" s="30">
        <v>144</v>
      </c>
      <c r="Q113" s="30">
        <v>0</v>
      </c>
      <c r="R113" s="1" t="s">
        <v>32</v>
      </c>
      <c r="S113" s="19">
        <v>1</v>
      </c>
    </row>
    <row r="114" spans="1:19" x14ac:dyDescent="0.25">
      <c r="A114" s="12">
        <v>39</v>
      </c>
      <c r="B114" s="13" t="s">
        <v>22</v>
      </c>
      <c r="C114" s="14" t="s">
        <v>23</v>
      </c>
      <c r="D114" s="14" t="s">
        <v>24</v>
      </c>
      <c r="E114" s="15" t="s">
        <v>25</v>
      </c>
      <c r="F114" s="1" t="s">
        <v>36</v>
      </c>
      <c r="G114" s="15" t="s">
        <v>27</v>
      </c>
      <c r="H114" s="13" t="s">
        <v>147</v>
      </c>
      <c r="I114" s="13" t="s">
        <v>148</v>
      </c>
      <c r="J114" s="13" t="s">
        <v>149</v>
      </c>
      <c r="K114" s="13" t="s">
        <v>30</v>
      </c>
      <c r="L114" s="13" t="s">
        <v>31</v>
      </c>
      <c r="M114" s="29">
        <v>16</v>
      </c>
      <c r="N114" s="30">
        <v>1085.58</v>
      </c>
      <c r="O114" s="30">
        <v>0</v>
      </c>
      <c r="P114" s="30">
        <v>144</v>
      </c>
      <c r="Q114" s="30">
        <v>0</v>
      </c>
      <c r="R114" s="1" t="s">
        <v>32</v>
      </c>
      <c r="S114" s="19">
        <v>1</v>
      </c>
    </row>
    <row r="115" spans="1:19" x14ac:dyDescent="0.25">
      <c r="A115" s="12">
        <v>40</v>
      </c>
      <c r="B115" s="13" t="s">
        <v>22</v>
      </c>
      <c r="C115" s="14" t="s">
        <v>23</v>
      </c>
      <c r="D115" s="14" t="s">
        <v>150</v>
      </c>
      <c r="E115" s="15" t="s">
        <v>25</v>
      </c>
      <c r="F115" s="1" t="s">
        <v>26</v>
      </c>
      <c r="G115" s="15" t="s">
        <v>27</v>
      </c>
      <c r="H115" s="13" t="s">
        <v>151</v>
      </c>
      <c r="I115" s="13" t="s">
        <v>151</v>
      </c>
      <c r="J115" s="13" t="s">
        <v>152</v>
      </c>
      <c r="K115" s="13" t="s">
        <v>30</v>
      </c>
      <c r="L115" s="13" t="s">
        <v>31</v>
      </c>
      <c r="M115" s="29">
        <v>12</v>
      </c>
      <c r="N115" s="30">
        <v>6.8000000000000007</v>
      </c>
      <c r="O115" s="30">
        <v>0</v>
      </c>
      <c r="P115" s="30">
        <v>3.4000000000000004</v>
      </c>
      <c r="Q115" s="30">
        <v>0</v>
      </c>
      <c r="R115" s="1" t="s">
        <v>32</v>
      </c>
      <c r="S115" s="19">
        <v>1</v>
      </c>
    </row>
    <row r="116" spans="1:19" x14ac:dyDescent="0.25">
      <c r="A116" s="12">
        <v>40</v>
      </c>
      <c r="B116" s="13" t="s">
        <v>22</v>
      </c>
      <c r="C116" s="14" t="s">
        <v>23</v>
      </c>
      <c r="D116" s="14" t="s">
        <v>150</v>
      </c>
      <c r="E116" s="15" t="s">
        <v>25</v>
      </c>
      <c r="F116" s="1" t="s">
        <v>33</v>
      </c>
      <c r="G116" s="15" t="s">
        <v>27</v>
      </c>
      <c r="H116" s="13" t="s">
        <v>151</v>
      </c>
      <c r="I116" s="13" t="s">
        <v>151</v>
      </c>
      <c r="J116" s="13" t="s">
        <v>152</v>
      </c>
      <c r="K116" s="13" t="s">
        <v>30</v>
      </c>
      <c r="L116" s="13" t="s">
        <v>31</v>
      </c>
      <c r="M116" s="29">
        <v>12</v>
      </c>
      <c r="N116" s="30">
        <v>6.8000000000000007</v>
      </c>
      <c r="O116" s="30">
        <v>0</v>
      </c>
      <c r="P116" s="30">
        <v>3.4000000000000004</v>
      </c>
      <c r="Q116" s="30">
        <v>0</v>
      </c>
      <c r="R116" s="1" t="s">
        <v>32</v>
      </c>
      <c r="S116" s="19">
        <v>1</v>
      </c>
    </row>
    <row r="117" spans="1:19" x14ac:dyDescent="0.25">
      <c r="A117" s="12">
        <v>40</v>
      </c>
      <c r="B117" s="13" t="s">
        <v>22</v>
      </c>
      <c r="C117" s="14" t="s">
        <v>23</v>
      </c>
      <c r="D117" s="14" t="s">
        <v>150</v>
      </c>
      <c r="E117" s="15" t="s">
        <v>25</v>
      </c>
      <c r="F117" s="1" t="s">
        <v>36</v>
      </c>
      <c r="G117" s="15" t="s">
        <v>27</v>
      </c>
      <c r="H117" s="13" t="s">
        <v>151</v>
      </c>
      <c r="I117" s="13" t="s">
        <v>151</v>
      </c>
      <c r="J117" s="13" t="s">
        <v>152</v>
      </c>
      <c r="K117" s="13" t="s">
        <v>30</v>
      </c>
      <c r="L117" s="13" t="s">
        <v>31</v>
      </c>
      <c r="M117" s="29">
        <v>12</v>
      </c>
      <c r="N117" s="30">
        <v>6.8000000000000007</v>
      </c>
      <c r="O117" s="30">
        <v>0</v>
      </c>
      <c r="P117" s="30">
        <v>3.4000000000000004</v>
      </c>
      <c r="Q117" s="30">
        <v>0</v>
      </c>
      <c r="R117" s="1" t="s">
        <v>32</v>
      </c>
      <c r="S117" s="19">
        <v>1</v>
      </c>
    </row>
    <row r="118" spans="1:19" x14ac:dyDescent="0.25">
      <c r="A118" s="12">
        <v>41</v>
      </c>
      <c r="B118" s="13" t="s">
        <v>22</v>
      </c>
      <c r="C118" s="14" t="s">
        <v>23</v>
      </c>
      <c r="D118" s="14" t="s">
        <v>24</v>
      </c>
      <c r="E118" s="15" t="s">
        <v>25</v>
      </c>
      <c r="F118" s="1" t="s">
        <v>26</v>
      </c>
      <c r="G118" s="15" t="s">
        <v>27</v>
      </c>
      <c r="H118" s="13" t="s">
        <v>153</v>
      </c>
      <c r="I118" s="13" t="s">
        <v>153</v>
      </c>
      <c r="J118" s="13" t="s">
        <v>154</v>
      </c>
      <c r="K118" s="13" t="s">
        <v>30</v>
      </c>
      <c r="L118" s="13" t="s">
        <v>31</v>
      </c>
      <c r="M118" s="29">
        <v>12</v>
      </c>
      <c r="N118" s="30">
        <v>35.36</v>
      </c>
      <c r="O118" s="30">
        <v>0</v>
      </c>
      <c r="P118" s="30">
        <v>17.68</v>
      </c>
      <c r="Q118" s="30">
        <v>0</v>
      </c>
      <c r="R118" s="1" t="s">
        <v>32</v>
      </c>
      <c r="S118" s="19">
        <v>1</v>
      </c>
    </row>
    <row r="119" spans="1:19" x14ac:dyDescent="0.25">
      <c r="A119" s="12">
        <v>41</v>
      </c>
      <c r="B119" s="13" t="s">
        <v>22</v>
      </c>
      <c r="C119" s="14" t="s">
        <v>23</v>
      </c>
      <c r="D119" s="14" t="s">
        <v>24</v>
      </c>
      <c r="E119" s="15" t="s">
        <v>25</v>
      </c>
      <c r="F119" s="1" t="s">
        <v>33</v>
      </c>
      <c r="G119" s="15" t="s">
        <v>27</v>
      </c>
      <c r="H119" s="13" t="s">
        <v>153</v>
      </c>
      <c r="I119" s="13" t="s">
        <v>153</v>
      </c>
      <c r="J119" s="13" t="s">
        <v>154</v>
      </c>
      <c r="K119" s="13" t="s">
        <v>30</v>
      </c>
      <c r="L119" s="13" t="s">
        <v>31</v>
      </c>
      <c r="M119" s="29">
        <v>12</v>
      </c>
      <c r="N119" s="30">
        <v>35.36</v>
      </c>
      <c r="O119" s="30">
        <v>0</v>
      </c>
      <c r="P119" s="30">
        <v>17.68</v>
      </c>
      <c r="Q119" s="30">
        <v>0</v>
      </c>
      <c r="R119" s="1" t="s">
        <v>32</v>
      </c>
      <c r="S119" s="19">
        <v>1</v>
      </c>
    </row>
    <row r="120" spans="1:19" x14ac:dyDescent="0.25">
      <c r="A120" s="12">
        <v>41</v>
      </c>
      <c r="B120" s="13" t="s">
        <v>22</v>
      </c>
      <c r="C120" s="14" t="s">
        <v>23</v>
      </c>
      <c r="D120" s="14" t="s">
        <v>24</v>
      </c>
      <c r="E120" s="15" t="s">
        <v>25</v>
      </c>
      <c r="F120" s="1" t="s">
        <v>36</v>
      </c>
      <c r="G120" s="15" t="s">
        <v>27</v>
      </c>
      <c r="H120" s="13" t="s">
        <v>153</v>
      </c>
      <c r="I120" s="13" t="s">
        <v>153</v>
      </c>
      <c r="J120" s="13" t="s">
        <v>154</v>
      </c>
      <c r="K120" s="13" t="s">
        <v>30</v>
      </c>
      <c r="L120" s="13" t="s">
        <v>31</v>
      </c>
      <c r="M120" s="29">
        <v>12</v>
      </c>
      <c r="N120" s="30">
        <v>35.36</v>
      </c>
      <c r="O120" s="30">
        <v>0</v>
      </c>
      <c r="P120" s="30">
        <v>17.68</v>
      </c>
      <c r="Q120" s="30">
        <v>0</v>
      </c>
      <c r="R120" s="1" t="s">
        <v>32</v>
      </c>
      <c r="S120" s="19">
        <v>1</v>
      </c>
    </row>
    <row r="121" spans="1:19" x14ac:dyDescent="0.25">
      <c r="A121" s="12">
        <v>42</v>
      </c>
      <c r="B121" s="13" t="s">
        <v>22</v>
      </c>
      <c r="C121" s="14" t="s">
        <v>23</v>
      </c>
      <c r="D121" s="14" t="s">
        <v>102</v>
      </c>
      <c r="E121" s="15" t="s">
        <v>25</v>
      </c>
      <c r="F121" s="1" t="s">
        <v>26</v>
      </c>
      <c r="G121" s="15" t="s">
        <v>76</v>
      </c>
      <c r="H121" s="13" t="s">
        <v>155</v>
      </c>
      <c r="I121" s="13" t="s">
        <v>155</v>
      </c>
      <c r="J121" s="13" t="s">
        <v>156</v>
      </c>
      <c r="K121" s="13" t="s">
        <v>157</v>
      </c>
      <c r="L121" s="13" t="s">
        <v>31</v>
      </c>
      <c r="M121" s="29">
        <v>12</v>
      </c>
      <c r="N121" s="30">
        <v>54.400000000000006</v>
      </c>
      <c r="O121" s="30">
        <v>0</v>
      </c>
      <c r="P121" s="30">
        <v>27.200000000000003</v>
      </c>
      <c r="Q121" s="30">
        <v>0</v>
      </c>
      <c r="R121" s="1" t="s">
        <v>32</v>
      </c>
      <c r="S121" s="19">
        <v>0.5</v>
      </c>
    </row>
    <row r="122" spans="1:19" x14ac:dyDescent="0.25">
      <c r="A122" s="12">
        <v>42</v>
      </c>
      <c r="B122" s="13" t="s">
        <v>22</v>
      </c>
      <c r="C122" s="14" t="s">
        <v>23</v>
      </c>
      <c r="D122" s="14" t="s">
        <v>102</v>
      </c>
      <c r="E122" s="15" t="s">
        <v>25</v>
      </c>
      <c r="F122" s="1" t="s">
        <v>33</v>
      </c>
      <c r="G122" s="15" t="s">
        <v>76</v>
      </c>
      <c r="H122" s="13" t="s">
        <v>155</v>
      </c>
      <c r="I122" s="13" t="s">
        <v>155</v>
      </c>
      <c r="J122" s="13" t="s">
        <v>156</v>
      </c>
      <c r="K122" s="13" t="s">
        <v>157</v>
      </c>
      <c r="L122" s="13" t="s">
        <v>31</v>
      </c>
      <c r="M122" s="29">
        <v>12</v>
      </c>
      <c r="N122" s="30">
        <v>54.400000000000006</v>
      </c>
      <c r="O122" s="30">
        <v>0</v>
      </c>
      <c r="P122" s="30">
        <v>27.200000000000003</v>
      </c>
      <c r="Q122" s="30">
        <v>0</v>
      </c>
      <c r="R122" s="1" t="s">
        <v>32</v>
      </c>
      <c r="S122" s="19">
        <v>0.5</v>
      </c>
    </row>
    <row r="123" spans="1:19" x14ac:dyDescent="0.25">
      <c r="A123" s="12">
        <v>42</v>
      </c>
      <c r="B123" s="13" t="s">
        <v>22</v>
      </c>
      <c r="C123" s="14" t="s">
        <v>23</v>
      </c>
      <c r="D123" s="14" t="s">
        <v>102</v>
      </c>
      <c r="E123" s="15" t="s">
        <v>25</v>
      </c>
      <c r="F123" s="1" t="s">
        <v>36</v>
      </c>
      <c r="G123" s="15" t="s">
        <v>76</v>
      </c>
      <c r="H123" s="13" t="s">
        <v>155</v>
      </c>
      <c r="I123" s="13" t="s">
        <v>155</v>
      </c>
      <c r="J123" s="13" t="s">
        <v>156</v>
      </c>
      <c r="K123" s="13" t="s">
        <v>157</v>
      </c>
      <c r="L123" s="13" t="s">
        <v>31</v>
      </c>
      <c r="M123" s="29">
        <v>12</v>
      </c>
      <c r="N123" s="30">
        <v>54.400000000000006</v>
      </c>
      <c r="O123" s="30">
        <v>0</v>
      </c>
      <c r="P123" s="30">
        <v>27.200000000000003</v>
      </c>
      <c r="Q123" s="30">
        <v>0</v>
      </c>
      <c r="R123" s="1" t="s">
        <v>32</v>
      </c>
      <c r="S123" s="19">
        <v>0.5</v>
      </c>
    </row>
    <row r="124" spans="1:19" x14ac:dyDescent="0.25">
      <c r="A124" s="12">
        <v>43</v>
      </c>
      <c r="B124" s="13" t="s">
        <v>22</v>
      </c>
      <c r="C124" s="14" t="s">
        <v>23</v>
      </c>
      <c r="D124" s="14" t="s">
        <v>53</v>
      </c>
      <c r="E124" s="15" t="s">
        <v>25</v>
      </c>
      <c r="F124" s="1" t="s">
        <v>26</v>
      </c>
      <c r="G124" s="15" t="s">
        <v>49</v>
      </c>
      <c r="H124" s="13" t="s">
        <v>158</v>
      </c>
      <c r="I124" s="13" t="s">
        <v>159</v>
      </c>
      <c r="J124" s="13" t="s">
        <v>160</v>
      </c>
      <c r="K124" s="13" t="s">
        <v>143</v>
      </c>
      <c r="L124" s="13" t="s">
        <v>41</v>
      </c>
      <c r="M124" s="29">
        <v>2</v>
      </c>
      <c r="N124" s="30">
        <v>6.8000000000000007</v>
      </c>
      <c r="O124" s="30">
        <v>0</v>
      </c>
      <c r="P124" s="30">
        <v>3.4000000000000004</v>
      </c>
      <c r="Q124" s="30">
        <v>0</v>
      </c>
      <c r="R124" s="1" t="s">
        <v>32</v>
      </c>
      <c r="S124" s="19">
        <v>1</v>
      </c>
    </row>
    <row r="125" spans="1:19" x14ac:dyDescent="0.25">
      <c r="A125" s="12">
        <v>43</v>
      </c>
      <c r="B125" s="13" t="s">
        <v>22</v>
      </c>
      <c r="C125" s="14" t="s">
        <v>23</v>
      </c>
      <c r="D125" s="14" t="s">
        <v>53</v>
      </c>
      <c r="E125" s="15" t="s">
        <v>25</v>
      </c>
      <c r="F125" s="1" t="s">
        <v>33</v>
      </c>
      <c r="G125" s="15" t="s">
        <v>49</v>
      </c>
      <c r="H125" s="13" t="s">
        <v>158</v>
      </c>
      <c r="I125" s="13" t="s">
        <v>159</v>
      </c>
      <c r="J125" s="13" t="s">
        <v>160</v>
      </c>
      <c r="K125" s="13" t="s">
        <v>143</v>
      </c>
      <c r="L125" s="13" t="s">
        <v>41</v>
      </c>
      <c r="M125" s="29">
        <v>2</v>
      </c>
      <c r="N125" s="30">
        <v>6.8000000000000007</v>
      </c>
      <c r="O125" s="30">
        <v>0</v>
      </c>
      <c r="P125" s="30">
        <v>3.4000000000000004</v>
      </c>
      <c r="Q125" s="30">
        <v>0</v>
      </c>
      <c r="R125" s="1" t="s">
        <v>32</v>
      </c>
      <c r="S125" s="19">
        <v>1</v>
      </c>
    </row>
    <row r="126" spans="1:19" x14ac:dyDescent="0.25">
      <c r="A126" s="12">
        <v>43</v>
      </c>
      <c r="B126" s="13" t="s">
        <v>22</v>
      </c>
      <c r="C126" s="14" t="s">
        <v>23</v>
      </c>
      <c r="D126" s="14" t="s">
        <v>53</v>
      </c>
      <c r="E126" s="15" t="s">
        <v>25</v>
      </c>
      <c r="F126" s="1" t="s">
        <v>36</v>
      </c>
      <c r="G126" s="15" t="s">
        <v>49</v>
      </c>
      <c r="H126" s="13" t="s">
        <v>158</v>
      </c>
      <c r="I126" s="13" t="s">
        <v>159</v>
      </c>
      <c r="J126" s="13" t="s">
        <v>160</v>
      </c>
      <c r="K126" s="13" t="s">
        <v>143</v>
      </c>
      <c r="L126" s="13" t="s">
        <v>41</v>
      </c>
      <c r="M126" s="29">
        <v>2</v>
      </c>
      <c r="N126" s="30">
        <v>6.8000000000000007</v>
      </c>
      <c r="O126" s="30">
        <v>0</v>
      </c>
      <c r="P126" s="30">
        <v>3.4000000000000004</v>
      </c>
      <c r="Q126" s="30">
        <v>0</v>
      </c>
      <c r="R126" s="1" t="s">
        <v>32</v>
      </c>
      <c r="S126" s="19">
        <v>1</v>
      </c>
    </row>
    <row r="127" spans="1:19" x14ac:dyDescent="0.25">
      <c r="A127" s="12">
        <v>44</v>
      </c>
      <c r="B127" s="13" t="s">
        <v>22</v>
      </c>
      <c r="C127" s="14" t="s">
        <v>61</v>
      </c>
      <c r="D127" s="14" t="s">
        <v>62</v>
      </c>
      <c r="E127" s="15" t="s">
        <v>25</v>
      </c>
      <c r="F127" s="1" t="s">
        <v>26</v>
      </c>
      <c r="G127" s="15" t="s">
        <v>49</v>
      </c>
      <c r="H127" s="13" t="s">
        <v>161</v>
      </c>
      <c r="I127" s="13" t="s">
        <v>162</v>
      </c>
      <c r="J127" s="13" t="s">
        <v>64</v>
      </c>
      <c r="K127" s="13" t="s">
        <v>30</v>
      </c>
      <c r="L127" s="13" t="s">
        <v>31</v>
      </c>
      <c r="M127" s="29">
        <v>20</v>
      </c>
      <c r="N127" s="30">
        <v>398.48</v>
      </c>
      <c r="O127" s="30">
        <v>0</v>
      </c>
      <c r="P127" s="30">
        <v>250</v>
      </c>
      <c r="Q127" s="30">
        <v>0</v>
      </c>
      <c r="R127" s="1" t="s">
        <v>32</v>
      </c>
      <c r="S127" s="19">
        <v>0.62</v>
      </c>
    </row>
    <row r="128" spans="1:19" x14ac:dyDescent="0.25">
      <c r="A128" s="12">
        <v>44</v>
      </c>
      <c r="B128" s="13" t="s">
        <v>22</v>
      </c>
      <c r="C128" s="14" t="s">
        <v>61</v>
      </c>
      <c r="D128" s="14" t="s">
        <v>62</v>
      </c>
      <c r="E128" s="15" t="s">
        <v>25</v>
      </c>
      <c r="F128" s="1" t="s">
        <v>33</v>
      </c>
      <c r="G128" s="15" t="s">
        <v>49</v>
      </c>
      <c r="H128" s="13" t="s">
        <v>161</v>
      </c>
      <c r="I128" s="13" t="s">
        <v>162</v>
      </c>
      <c r="J128" s="13" t="s">
        <v>64</v>
      </c>
      <c r="K128" s="13" t="s">
        <v>30</v>
      </c>
      <c r="L128" s="13" t="s">
        <v>31</v>
      </c>
      <c r="M128" s="29">
        <v>20</v>
      </c>
      <c r="N128" s="30">
        <v>398.48</v>
      </c>
      <c r="O128" s="30">
        <v>0</v>
      </c>
      <c r="P128" s="30">
        <v>250</v>
      </c>
      <c r="Q128" s="30">
        <v>0</v>
      </c>
      <c r="R128" s="1" t="s">
        <v>32</v>
      </c>
      <c r="S128" s="19">
        <v>0.62</v>
      </c>
    </row>
    <row r="129" spans="1:19" x14ac:dyDescent="0.25">
      <c r="A129" s="12">
        <v>44</v>
      </c>
      <c r="B129" s="13" t="s">
        <v>22</v>
      </c>
      <c r="C129" s="14" t="s">
        <v>61</v>
      </c>
      <c r="D129" s="14" t="s">
        <v>62</v>
      </c>
      <c r="E129" s="15" t="s">
        <v>25</v>
      </c>
      <c r="F129" s="1" t="s">
        <v>36</v>
      </c>
      <c r="G129" s="15" t="s">
        <v>49</v>
      </c>
      <c r="H129" s="13" t="s">
        <v>161</v>
      </c>
      <c r="I129" s="13" t="s">
        <v>162</v>
      </c>
      <c r="J129" s="13" t="s">
        <v>64</v>
      </c>
      <c r="K129" s="13" t="s">
        <v>30</v>
      </c>
      <c r="L129" s="13" t="s">
        <v>31</v>
      </c>
      <c r="M129" s="29">
        <v>20</v>
      </c>
      <c r="N129" s="30">
        <v>398.48</v>
      </c>
      <c r="O129" s="30">
        <v>0</v>
      </c>
      <c r="P129" s="30">
        <v>250</v>
      </c>
      <c r="Q129" s="30">
        <v>0</v>
      </c>
      <c r="R129" s="1" t="s">
        <v>32</v>
      </c>
      <c r="S129" s="19">
        <v>0.62</v>
      </c>
    </row>
    <row r="130" spans="1:19" x14ac:dyDescent="0.25">
      <c r="A130" s="12">
        <v>45</v>
      </c>
      <c r="B130" s="13" t="s">
        <v>22</v>
      </c>
      <c r="C130" s="14" t="s">
        <v>23</v>
      </c>
      <c r="D130" s="14" t="s">
        <v>163</v>
      </c>
      <c r="E130" s="15" t="s">
        <v>25</v>
      </c>
      <c r="F130" s="1" t="s">
        <v>26</v>
      </c>
      <c r="G130" s="15" t="s">
        <v>80</v>
      </c>
      <c r="H130" s="13" t="s">
        <v>164</v>
      </c>
      <c r="I130" s="13" t="s">
        <v>165</v>
      </c>
      <c r="J130" s="13" t="s">
        <v>166</v>
      </c>
      <c r="K130" s="13" t="s">
        <v>30</v>
      </c>
      <c r="L130" s="13" t="s">
        <v>41</v>
      </c>
      <c r="M130" s="29">
        <v>16</v>
      </c>
      <c r="N130" s="30">
        <v>40.800000000000004</v>
      </c>
      <c r="O130" s="30">
        <v>0</v>
      </c>
      <c r="P130" s="30">
        <v>20.400000000000002</v>
      </c>
      <c r="Q130" s="30">
        <v>0</v>
      </c>
      <c r="R130" s="1" t="s">
        <v>32</v>
      </c>
      <c r="S130" s="19">
        <v>1</v>
      </c>
    </row>
    <row r="131" spans="1:19" x14ac:dyDescent="0.25">
      <c r="A131" s="12">
        <v>45</v>
      </c>
      <c r="B131" s="13" t="s">
        <v>22</v>
      </c>
      <c r="C131" s="14" t="s">
        <v>23</v>
      </c>
      <c r="D131" s="14" t="s">
        <v>163</v>
      </c>
      <c r="E131" s="15" t="s">
        <v>25</v>
      </c>
      <c r="F131" s="1" t="s">
        <v>33</v>
      </c>
      <c r="G131" s="15" t="s">
        <v>80</v>
      </c>
      <c r="H131" s="13" t="s">
        <v>164</v>
      </c>
      <c r="I131" s="13" t="s">
        <v>165</v>
      </c>
      <c r="J131" s="13" t="s">
        <v>166</v>
      </c>
      <c r="K131" s="13" t="s">
        <v>30</v>
      </c>
      <c r="L131" s="13" t="s">
        <v>41</v>
      </c>
      <c r="M131" s="29">
        <v>16</v>
      </c>
      <c r="N131" s="30">
        <v>40.800000000000004</v>
      </c>
      <c r="O131" s="30">
        <v>0</v>
      </c>
      <c r="P131" s="30">
        <v>20.400000000000002</v>
      </c>
      <c r="Q131" s="30">
        <v>0</v>
      </c>
      <c r="R131" s="1" t="s">
        <v>32</v>
      </c>
      <c r="S131" s="19">
        <v>1</v>
      </c>
    </row>
    <row r="132" spans="1:19" x14ac:dyDescent="0.25">
      <c r="A132" s="12">
        <v>45</v>
      </c>
      <c r="B132" s="13" t="s">
        <v>22</v>
      </c>
      <c r="C132" s="14" t="s">
        <v>23</v>
      </c>
      <c r="D132" s="14" t="s">
        <v>163</v>
      </c>
      <c r="E132" s="15" t="s">
        <v>25</v>
      </c>
      <c r="F132" s="1" t="s">
        <v>36</v>
      </c>
      <c r="G132" s="15" t="s">
        <v>80</v>
      </c>
      <c r="H132" s="13" t="s">
        <v>164</v>
      </c>
      <c r="I132" s="13" t="s">
        <v>165</v>
      </c>
      <c r="J132" s="13" t="s">
        <v>166</v>
      </c>
      <c r="K132" s="13" t="s">
        <v>30</v>
      </c>
      <c r="L132" s="13" t="s">
        <v>41</v>
      </c>
      <c r="M132" s="29">
        <v>16</v>
      </c>
      <c r="N132" s="30">
        <v>40.800000000000004</v>
      </c>
      <c r="O132" s="30">
        <v>0</v>
      </c>
      <c r="P132" s="30">
        <v>20.400000000000002</v>
      </c>
      <c r="Q132" s="30">
        <v>0</v>
      </c>
      <c r="R132" s="1" t="s">
        <v>32</v>
      </c>
      <c r="S132" s="19">
        <v>1</v>
      </c>
    </row>
    <row r="133" spans="1:19" x14ac:dyDescent="0.25">
      <c r="A133" s="12">
        <v>46</v>
      </c>
      <c r="B133" s="13" t="s">
        <v>22</v>
      </c>
      <c r="C133" s="14" t="s">
        <v>23</v>
      </c>
      <c r="D133" s="14" t="s">
        <v>53</v>
      </c>
      <c r="E133" s="15" t="s">
        <v>25</v>
      </c>
      <c r="F133" s="1" t="s">
        <v>33</v>
      </c>
      <c r="G133" s="15" t="s">
        <v>49</v>
      </c>
      <c r="H133" s="13" t="s">
        <v>210</v>
      </c>
      <c r="I133" s="13" t="s">
        <v>168</v>
      </c>
      <c r="J133" s="13" t="s">
        <v>169</v>
      </c>
      <c r="K133" s="13" t="s">
        <v>157</v>
      </c>
      <c r="L133" s="13" t="s">
        <v>31</v>
      </c>
      <c r="M133" s="29">
        <v>10</v>
      </c>
      <c r="N133" s="30">
        <v>9.5200000000000014</v>
      </c>
      <c r="O133" s="30">
        <v>0</v>
      </c>
      <c r="P133" s="30">
        <v>4.7600000000000007</v>
      </c>
      <c r="Q133" s="30">
        <v>0</v>
      </c>
      <c r="R133" s="1" t="s">
        <v>32</v>
      </c>
      <c r="S133" s="19">
        <v>1</v>
      </c>
    </row>
    <row r="134" spans="1:19" x14ac:dyDescent="0.25">
      <c r="A134" s="12">
        <v>46</v>
      </c>
      <c r="B134" s="13" t="s">
        <v>22</v>
      </c>
      <c r="C134" s="14" t="s">
        <v>23</v>
      </c>
      <c r="D134" s="14" t="s">
        <v>53</v>
      </c>
      <c r="E134" s="15" t="s">
        <v>25</v>
      </c>
      <c r="F134" s="1" t="s">
        <v>36</v>
      </c>
      <c r="G134" s="15" t="s">
        <v>49</v>
      </c>
      <c r="H134" s="13" t="s">
        <v>210</v>
      </c>
      <c r="I134" s="13" t="s">
        <v>168</v>
      </c>
      <c r="J134" s="13" t="s">
        <v>169</v>
      </c>
      <c r="K134" s="13" t="s">
        <v>157</v>
      </c>
      <c r="L134" s="13" t="s">
        <v>31</v>
      </c>
      <c r="M134" s="29">
        <v>10</v>
      </c>
      <c r="N134" s="30">
        <v>9.5200000000000014</v>
      </c>
      <c r="O134" s="30">
        <v>0</v>
      </c>
      <c r="P134" s="30">
        <v>4.7600000000000007</v>
      </c>
      <c r="Q134" s="30">
        <v>0</v>
      </c>
      <c r="R134" s="1" t="s">
        <v>32</v>
      </c>
      <c r="S134" s="19">
        <v>1</v>
      </c>
    </row>
    <row r="135" spans="1:19" x14ac:dyDescent="0.25">
      <c r="A135" s="12">
        <v>47</v>
      </c>
      <c r="B135" s="13" t="e">
        <v>#N/A</v>
      </c>
      <c r="C135" s="14" t="e">
        <v>#N/A</v>
      </c>
      <c r="D135" s="14" t="e">
        <v>#N/A</v>
      </c>
      <c r="E135" s="15" t="e">
        <v>#N/A</v>
      </c>
      <c r="F135" s="1" t="s">
        <v>26</v>
      </c>
      <c r="G135" s="15" t="e">
        <v>#N/A</v>
      </c>
      <c r="H135" s="13" t="s">
        <v>211</v>
      </c>
      <c r="I135" s="13" t="e">
        <v>#N/A</v>
      </c>
      <c r="J135" s="13" t="e">
        <v>#N/A</v>
      </c>
      <c r="K135" s="13" t="e">
        <v>#N/A</v>
      </c>
      <c r="L135" s="13" t="e">
        <v>#N/A</v>
      </c>
      <c r="M135" s="29" t="e">
        <v>#N/A</v>
      </c>
      <c r="N135" s="30" t="e">
        <v>#N/A</v>
      </c>
      <c r="O135" s="30" t="e">
        <v>#N/A</v>
      </c>
      <c r="P135" s="30" t="e">
        <v>#N/A</v>
      </c>
      <c r="Q135" s="30" t="e">
        <v>#N/A</v>
      </c>
      <c r="R135" s="1" t="e">
        <v>#N/A</v>
      </c>
      <c r="S135" s="19" t="e">
        <v>#N/A</v>
      </c>
    </row>
    <row r="136" spans="1:19" x14ac:dyDescent="0.25">
      <c r="A136" s="12">
        <v>48</v>
      </c>
      <c r="B136" s="13" t="s">
        <v>22</v>
      </c>
      <c r="C136" s="14" t="s">
        <v>23</v>
      </c>
      <c r="D136" s="14" t="s">
        <v>53</v>
      </c>
      <c r="E136" s="15" t="s">
        <v>25</v>
      </c>
      <c r="F136" s="1" t="s">
        <v>26</v>
      </c>
      <c r="G136" s="15" t="s">
        <v>49</v>
      </c>
      <c r="H136" s="13" t="s">
        <v>212</v>
      </c>
      <c r="I136" s="13" t="s">
        <v>171</v>
      </c>
      <c r="J136" s="13" t="s">
        <v>172</v>
      </c>
      <c r="K136" s="13" t="s">
        <v>30</v>
      </c>
      <c r="L136" s="13" t="s">
        <v>31</v>
      </c>
      <c r="M136" s="29">
        <v>10</v>
      </c>
      <c r="N136" s="30">
        <v>4.08</v>
      </c>
      <c r="O136" s="30">
        <v>0</v>
      </c>
      <c r="P136" s="30">
        <v>2.04</v>
      </c>
      <c r="Q136" s="30">
        <v>0</v>
      </c>
      <c r="R136" s="1" t="s">
        <v>32</v>
      </c>
      <c r="S136" s="19">
        <v>1</v>
      </c>
    </row>
    <row r="137" spans="1:19" x14ac:dyDescent="0.25">
      <c r="A137" s="12">
        <v>48</v>
      </c>
      <c r="B137" s="13" t="s">
        <v>22</v>
      </c>
      <c r="C137" s="14" t="s">
        <v>23</v>
      </c>
      <c r="D137" s="14" t="s">
        <v>53</v>
      </c>
      <c r="E137" s="15" t="s">
        <v>25</v>
      </c>
      <c r="F137" s="1" t="s">
        <v>33</v>
      </c>
      <c r="G137" s="15" t="s">
        <v>49</v>
      </c>
      <c r="H137" s="13" t="s">
        <v>212</v>
      </c>
      <c r="I137" s="13" t="s">
        <v>171</v>
      </c>
      <c r="J137" s="13" t="s">
        <v>172</v>
      </c>
      <c r="K137" s="13" t="s">
        <v>30</v>
      </c>
      <c r="L137" s="13" t="s">
        <v>31</v>
      </c>
      <c r="M137" s="29">
        <v>10</v>
      </c>
      <c r="N137" s="30">
        <v>4.08</v>
      </c>
      <c r="O137" s="30">
        <v>0</v>
      </c>
      <c r="P137" s="30">
        <v>2.04</v>
      </c>
      <c r="Q137" s="30">
        <v>0</v>
      </c>
      <c r="R137" s="1" t="s">
        <v>32</v>
      </c>
      <c r="S137" s="19">
        <v>1</v>
      </c>
    </row>
    <row r="138" spans="1:19" x14ac:dyDescent="0.25">
      <c r="A138" s="12">
        <v>48</v>
      </c>
      <c r="B138" s="13" t="s">
        <v>22</v>
      </c>
      <c r="C138" s="14" t="s">
        <v>23</v>
      </c>
      <c r="D138" s="14" t="s">
        <v>53</v>
      </c>
      <c r="E138" s="15" t="s">
        <v>25</v>
      </c>
      <c r="F138" s="1" t="s">
        <v>36</v>
      </c>
      <c r="G138" s="15" t="s">
        <v>49</v>
      </c>
      <c r="H138" s="13" t="s">
        <v>212</v>
      </c>
      <c r="I138" s="13" t="s">
        <v>171</v>
      </c>
      <c r="J138" s="13" t="s">
        <v>172</v>
      </c>
      <c r="K138" s="13" t="s">
        <v>30</v>
      </c>
      <c r="L138" s="13" t="s">
        <v>31</v>
      </c>
      <c r="M138" s="29">
        <v>10</v>
      </c>
      <c r="N138" s="30">
        <v>4.08</v>
      </c>
      <c r="O138" s="30">
        <v>0</v>
      </c>
      <c r="P138" s="30">
        <v>2.04</v>
      </c>
      <c r="Q138" s="30">
        <v>0</v>
      </c>
      <c r="R138" s="1" t="s">
        <v>32</v>
      </c>
      <c r="S138" s="19">
        <v>1</v>
      </c>
    </row>
    <row r="139" spans="1:19" x14ac:dyDescent="0.25">
      <c r="A139" s="12">
        <v>49</v>
      </c>
      <c r="B139" s="13" t="e">
        <v>#N/A</v>
      </c>
      <c r="C139" s="14" t="e">
        <v>#N/A</v>
      </c>
      <c r="D139" s="14" t="e">
        <v>#N/A</v>
      </c>
      <c r="E139" s="15" t="e">
        <v>#N/A</v>
      </c>
      <c r="F139" s="1" t="s">
        <v>26</v>
      </c>
      <c r="G139" s="15" t="e">
        <v>#N/A</v>
      </c>
      <c r="H139" s="13" t="s">
        <v>213</v>
      </c>
      <c r="I139" s="13" t="e">
        <v>#N/A</v>
      </c>
      <c r="J139" s="13" t="e">
        <v>#N/A</v>
      </c>
      <c r="K139" s="13" t="e">
        <v>#N/A</v>
      </c>
      <c r="L139" s="13" t="e">
        <v>#N/A</v>
      </c>
      <c r="M139" s="29" t="e">
        <v>#N/A</v>
      </c>
      <c r="N139" s="30" t="e">
        <v>#N/A</v>
      </c>
      <c r="O139" s="30" t="e">
        <v>#N/A</v>
      </c>
      <c r="P139" s="30" t="e">
        <v>#N/A</v>
      </c>
      <c r="Q139" s="30" t="e">
        <v>#N/A</v>
      </c>
      <c r="R139" s="1" t="e">
        <v>#N/A</v>
      </c>
      <c r="S139" s="19" t="e">
        <v>#N/A</v>
      </c>
    </row>
    <row r="140" spans="1:19" x14ac:dyDescent="0.25">
      <c r="A140" s="12">
        <v>50</v>
      </c>
      <c r="B140" s="13" t="s">
        <v>22</v>
      </c>
      <c r="C140" s="14" t="s">
        <v>23</v>
      </c>
      <c r="D140" s="14" t="s">
        <v>53</v>
      </c>
      <c r="E140" s="15" t="s">
        <v>25</v>
      </c>
      <c r="F140" s="1" t="s">
        <v>26</v>
      </c>
      <c r="G140" s="15" t="s">
        <v>49</v>
      </c>
      <c r="H140" s="13" t="s">
        <v>214</v>
      </c>
      <c r="I140" s="13" t="s">
        <v>174</v>
      </c>
      <c r="J140" s="13" t="s">
        <v>172</v>
      </c>
      <c r="K140" s="13" t="s">
        <v>30</v>
      </c>
      <c r="L140" s="13" t="s">
        <v>31</v>
      </c>
      <c r="M140" s="29">
        <v>10</v>
      </c>
      <c r="N140" s="30">
        <v>4.08</v>
      </c>
      <c r="O140" s="30">
        <v>0</v>
      </c>
      <c r="P140" s="30">
        <v>2.04</v>
      </c>
      <c r="Q140" s="30">
        <v>0</v>
      </c>
      <c r="R140" s="1" t="s">
        <v>32</v>
      </c>
      <c r="S140" s="19">
        <v>1</v>
      </c>
    </row>
    <row r="141" spans="1:19" x14ac:dyDescent="0.25">
      <c r="A141" s="12">
        <v>50</v>
      </c>
      <c r="B141" s="13" t="s">
        <v>22</v>
      </c>
      <c r="C141" s="14" t="s">
        <v>23</v>
      </c>
      <c r="D141" s="14" t="s">
        <v>53</v>
      </c>
      <c r="E141" s="15" t="s">
        <v>25</v>
      </c>
      <c r="F141" s="1" t="s">
        <v>33</v>
      </c>
      <c r="G141" s="15" t="s">
        <v>49</v>
      </c>
      <c r="H141" s="13" t="s">
        <v>214</v>
      </c>
      <c r="I141" s="13" t="s">
        <v>174</v>
      </c>
      <c r="J141" s="13" t="s">
        <v>172</v>
      </c>
      <c r="K141" s="13" t="s">
        <v>30</v>
      </c>
      <c r="L141" s="13" t="s">
        <v>31</v>
      </c>
      <c r="M141" s="29">
        <v>10</v>
      </c>
      <c r="N141" s="30">
        <v>4.08</v>
      </c>
      <c r="O141" s="30">
        <v>0</v>
      </c>
      <c r="P141" s="30">
        <v>2.04</v>
      </c>
      <c r="Q141" s="30">
        <v>0</v>
      </c>
      <c r="R141" s="1" t="s">
        <v>32</v>
      </c>
      <c r="S141" s="19">
        <v>1</v>
      </c>
    </row>
    <row r="142" spans="1:19" x14ac:dyDescent="0.25">
      <c r="A142" s="12">
        <v>50</v>
      </c>
      <c r="B142" s="13" t="s">
        <v>22</v>
      </c>
      <c r="C142" s="14" t="s">
        <v>23</v>
      </c>
      <c r="D142" s="14" t="s">
        <v>53</v>
      </c>
      <c r="E142" s="15" t="s">
        <v>25</v>
      </c>
      <c r="F142" s="1" t="s">
        <v>36</v>
      </c>
      <c r="G142" s="15" t="s">
        <v>49</v>
      </c>
      <c r="H142" s="13" t="s">
        <v>214</v>
      </c>
      <c r="I142" s="13" t="s">
        <v>174</v>
      </c>
      <c r="J142" s="13" t="s">
        <v>172</v>
      </c>
      <c r="K142" s="13" t="s">
        <v>30</v>
      </c>
      <c r="L142" s="13" t="s">
        <v>31</v>
      </c>
      <c r="M142" s="29">
        <v>10</v>
      </c>
      <c r="N142" s="30">
        <v>4.08</v>
      </c>
      <c r="O142" s="30">
        <v>0</v>
      </c>
      <c r="P142" s="30">
        <v>2.04</v>
      </c>
      <c r="Q142" s="30">
        <v>0</v>
      </c>
      <c r="R142" s="1" t="s">
        <v>32</v>
      </c>
      <c r="S142" s="19">
        <v>1</v>
      </c>
    </row>
    <row r="143" spans="1:19" x14ac:dyDescent="0.25">
      <c r="A143" s="12">
        <v>51</v>
      </c>
      <c r="B143" s="13" t="e">
        <v>#N/A</v>
      </c>
      <c r="C143" s="14" t="e">
        <v>#N/A</v>
      </c>
      <c r="D143" s="14" t="e">
        <v>#N/A</v>
      </c>
      <c r="E143" s="15" t="e">
        <v>#N/A</v>
      </c>
      <c r="F143" s="1" t="s">
        <v>26</v>
      </c>
      <c r="G143" s="15" t="e">
        <v>#N/A</v>
      </c>
      <c r="H143" s="13" t="s">
        <v>215</v>
      </c>
      <c r="I143" s="13" t="e">
        <v>#N/A</v>
      </c>
      <c r="J143" s="13" t="e">
        <v>#N/A</v>
      </c>
      <c r="K143" s="13" t="e">
        <v>#N/A</v>
      </c>
      <c r="L143" s="13" t="e">
        <v>#N/A</v>
      </c>
      <c r="M143" s="29" t="e">
        <v>#N/A</v>
      </c>
      <c r="N143" s="30" t="e">
        <v>#N/A</v>
      </c>
      <c r="O143" s="30" t="e">
        <v>#N/A</v>
      </c>
      <c r="P143" s="30" t="e">
        <v>#N/A</v>
      </c>
      <c r="Q143" s="30" t="e">
        <v>#N/A</v>
      </c>
      <c r="R143" s="1" t="e">
        <v>#N/A</v>
      </c>
      <c r="S143" s="19" t="e">
        <v>#N/A</v>
      </c>
    </row>
    <row r="144" spans="1:19" x14ac:dyDescent="0.25">
      <c r="A144" s="12">
        <v>52</v>
      </c>
      <c r="B144" s="13" t="s">
        <v>22</v>
      </c>
      <c r="C144" s="14" t="s">
        <v>23</v>
      </c>
      <c r="D144" s="14" t="s">
        <v>175</v>
      </c>
      <c r="E144" s="15" t="s">
        <v>25</v>
      </c>
      <c r="F144" s="1" t="s">
        <v>26</v>
      </c>
      <c r="G144" s="15" t="s">
        <v>176</v>
      </c>
      <c r="H144" s="13" t="s">
        <v>216</v>
      </c>
      <c r="I144" s="13" t="s">
        <v>178</v>
      </c>
      <c r="J144" s="13" t="s">
        <v>179</v>
      </c>
      <c r="K144" s="13" t="s">
        <v>30</v>
      </c>
      <c r="L144" s="13" t="s">
        <v>31</v>
      </c>
      <c r="M144" s="29">
        <v>7</v>
      </c>
      <c r="N144" s="30">
        <v>13.600000000000001</v>
      </c>
      <c r="O144" s="30">
        <v>0</v>
      </c>
      <c r="P144" s="30">
        <v>6.8000000000000007</v>
      </c>
      <c r="Q144" s="30">
        <v>0</v>
      </c>
      <c r="R144" s="1" t="s">
        <v>32</v>
      </c>
      <c r="S144" s="19">
        <v>1</v>
      </c>
    </row>
    <row r="145" spans="1:19" x14ac:dyDescent="0.25">
      <c r="A145" s="12">
        <v>52</v>
      </c>
      <c r="B145" s="13" t="s">
        <v>22</v>
      </c>
      <c r="C145" s="14" t="s">
        <v>23</v>
      </c>
      <c r="D145" s="14" t="s">
        <v>175</v>
      </c>
      <c r="E145" s="15" t="s">
        <v>25</v>
      </c>
      <c r="F145" s="1" t="s">
        <v>33</v>
      </c>
      <c r="G145" s="15" t="s">
        <v>176</v>
      </c>
      <c r="H145" s="13" t="s">
        <v>216</v>
      </c>
      <c r="I145" s="13" t="s">
        <v>178</v>
      </c>
      <c r="J145" s="13" t="s">
        <v>179</v>
      </c>
      <c r="K145" s="13" t="s">
        <v>30</v>
      </c>
      <c r="L145" s="13" t="s">
        <v>31</v>
      </c>
      <c r="M145" s="29">
        <v>7</v>
      </c>
      <c r="N145" s="30">
        <v>13.600000000000001</v>
      </c>
      <c r="O145" s="30">
        <v>0</v>
      </c>
      <c r="P145" s="30">
        <v>6.8000000000000007</v>
      </c>
      <c r="Q145" s="30">
        <v>0</v>
      </c>
      <c r="R145" s="1" t="s">
        <v>32</v>
      </c>
      <c r="S145" s="19">
        <v>1</v>
      </c>
    </row>
    <row r="146" spans="1:19" x14ac:dyDescent="0.25">
      <c r="A146" s="12">
        <v>52</v>
      </c>
      <c r="B146" s="13" t="s">
        <v>22</v>
      </c>
      <c r="C146" s="14" t="s">
        <v>23</v>
      </c>
      <c r="D146" s="14" t="s">
        <v>175</v>
      </c>
      <c r="E146" s="15" t="s">
        <v>25</v>
      </c>
      <c r="F146" s="1" t="s">
        <v>36</v>
      </c>
      <c r="G146" s="15" t="s">
        <v>176</v>
      </c>
      <c r="H146" s="13" t="s">
        <v>216</v>
      </c>
      <c r="I146" s="13" t="s">
        <v>178</v>
      </c>
      <c r="J146" s="13" t="s">
        <v>179</v>
      </c>
      <c r="K146" s="13" t="s">
        <v>30</v>
      </c>
      <c r="L146" s="13" t="s">
        <v>31</v>
      </c>
      <c r="M146" s="29">
        <v>7</v>
      </c>
      <c r="N146" s="30">
        <v>13.600000000000001</v>
      </c>
      <c r="O146" s="30">
        <v>0</v>
      </c>
      <c r="P146" s="30">
        <v>6.8000000000000007</v>
      </c>
      <c r="Q146" s="30">
        <v>0</v>
      </c>
      <c r="R146" s="1" t="s">
        <v>32</v>
      </c>
      <c r="S146" s="19">
        <v>1</v>
      </c>
    </row>
    <row r="147" spans="1:19" x14ac:dyDescent="0.25">
      <c r="A147" s="12">
        <v>53</v>
      </c>
      <c r="B147" s="13" t="e">
        <v>#N/A</v>
      </c>
      <c r="C147" s="14" t="e">
        <v>#N/A</v>
      </c>
      <c r="D147" s="14" t="e">
        <v>#N/A</v>
      </c>
      <c r="E147" s="15" t="e">
        <v>#N/A</v>
      </c>
      <c r="F147" s="1" t="s">
        <v>26</v>
      </c>
      <c r="G147" s="15" t="e">
        <v>#N/A</v>
      </c>
      <c r="H147" s="13" t="s">
        <v>217</v>
      </c>
      <c r="I147" s="13" t="e">
        <v>#N/A</v>
      </c>
      <c r="J147" s="13" t="e">
        <v>#N/A</v>
      </c>
      <c r="K147" s="13" t="e">
        <v>#N/A</v>
      </c>
      <c r="L147" s="13" t="e">
        <v>#N/A</v>
      </c>
      <c r="M147" s="29" t="e">
        <v>#N/A</v>
      </c>
      <c r="N147" s="30" t="e">
        <v>#N/A</v>
      </c>
      <c r="O147" s="30" t="e">
        <v>#N/A</v>
      </c>
      <c r="P147" s="30" t="e">
        <v>#N/A</v>
      </c>
      <c r="Q147" s="30" t="e">
        <v>#N/A</v>
      </c>
      <c r="R147" s="1" t="e">
        <v>#N/A</v>
      </c>
      <c r="S147" s="19" t="e">
        <v>#N/A</v>
      </c>
    </row>
    <row r="148" spans="1:19" x14ac:dyDescent="0.25">
      <c r="A148" s="12">
        <v>54</v>
      </c>
      <c r="B148" s="13" t="s">
        <v>22</v>
      </c>
      <c r="C148" s="14" t="s">
        <v>23</v>
      </c>
      <c r="D148" s="14" t="s">
        <v>163</v>
      </c>
      <c r="E148" s="15" t="s">
        <v>25</v>
      </c>
      <c r="F148" s="1" t="s">
        <v>33</v>
      </c>
      <c r="G148" s="15" t="s">
        <v>80</v>
      </c>
      <c r="H148" s="13" t="s">
        <v>218</v>
      </c>
      <c r="I148" s="13" t="s">
        <v>180</v>
      </c>
      <c r="J148" s="13" t="s">
        <v>181</v>
      </c>
      <c r="K148" s="13" t="s">
        <v>30</v>
      </c>
      <c r="L148" s="13" t="s">
        <v>41</v>
      </c>
      <c r="M148" s="29">
        <v>11</v>
      </c>
      <c r="N148" s="30">
        <v>107.44000000000001</v>
      </c>
      <c r="O148" s="30">
        <v>0</v>
      </c>
      <c r="P148" s="30">
        <v>53.720000000000006</v>
      </c>
      <c r="Q148" s="30">
        <v>0</v>
      </c>
      <c r="R148" s="1" t="s">
        <v>32</v>
      </c>
      <c r="S148" s="19">
        <v>1</v>
      </c>
    </row>
    <row r="149" spans="1:19" x14ac:dyDescent="0.25">
      <c r="A149" s="12">
        <v>54</v>
      </c>
      <c r="B149" s="13" t="s">
        <v>22</v>
      </c>
      <c r="C149" s="14" t="s">
        <v>23</v>
      </c>
      <c r="D149" s="14" t="s">
        <v>163</v>
      </c>
      <c r="E149" s="15" t="s">
        <v>25</v>
      </c>
      <c r="F149" s="1" t="s">
        <v>36</v>
      </c>
      <c r="G149" s="15" t="s">
        <v>80</v>
      </c>
      <c r="H149" s="13" t="s">
        <v>218</v>
      </c>
      <c r="I149" s="13" t="s">
        <v>180</v>
      </c>
      <c r="J149" s="13" t="s">
        <v>181</v>
      </c>
      <c r="K149" s="13" t="s">
        <v>30</v>
      </c>
      <c r="L149" s="13" t="s">
        <v>41</v>
      </c>
      <c r="M149" s="29">
        <v>11</v>
      </c>
      <c r="N149" s="30">
        <v>107.44000000000001</v>
      </c>
      <c r="O149" s="30">
        <v>0</v>
      </c>
      <c r="P149" s="30">
        <v>53.720000000000006</v>
      </c>
      <c r="Q149" s="30">
        <v>0</v>
      </c>
      <c r="R149" s="1" t="s">
        <v>32</v>
      </c>
      <c r="S149" s="19">
        <v>1</v>
      </c>
    </row>
    <row r="150" spans="1:19" x14ac:dyDescent="0.25">
      <c r="A150" s="12">
        <v>56</v>
      </c>
      <c r="B150" s="13" t="e">
        <v>#N/A</v>
      </c>
      <c r="C150" s="14" t="e">
        <v>#N/A</v>
      </c>
      <c r="D150" s="14" t="e">
        <v>#N/A</v>
      </c>
      <c r="E150" s="15" t="e">
        <v>#N/A</v>
      </c>
      <c r="F150" s="1" t="s">
        <v>26</v>
      </c>
      <c r="G150" s="15" t="e">
        <v>#N/A</v>
      </c>
      <c r="H150" s="13" t="s">
        <v>219</v>
      </c>
      <c r="I150" s="13" t="e">
        <v>#N/A</v>
      </c>
      <c r="J150" s="13" t="e">
        <v>#N/A</v>
      </c>
      <c r="K150" s="13" t="e">
        <v>#N/A</v>
      </c>
      <c r="L150" s="13" t="e">
        <v>#N/A</v>
      </c>
      <c r="M150" s="29" t="e">
        <v>#N/A</v>
      </c>
      <c r="N150" s="30" t="e">
        <v>#N/A</v>
      </c>
      <c r="O150" s="30" t="e">
        <v>#N/A</v>
      </c>
      <c r="P150" s="30" t="e">
        <v>#N/A</v>
      </c>
      <c r="Q150" s="30" t="e">
        <v>#N/A</v>
      </c>
      <c r="R150" s="1" t="e">
        <v>#N/A</v>
      </c>
      <c r="S150" s="19" t="e">
        <v>#N/A</v>
      </c>
    </row>
    <row r="151" spans="1:19" x14ac:dyDescent="0.25">
      <c r="A151" s="12">
        <v>57</v>
      </c>
      <c r="B151" s="13" t="e">
        <v>#N/A</v>
      </c>
      <c r="C151" s="14" t="e">
        <v>#N/A</v>
      </c>
      <c r="D151" s="14" t="e">
        <v>#N/A</v>
      </c>
      <c r="E151" s="15" t="e">
        <v>#N/A</v>
      </c>
      <c r="F151" s="1" t="s">
        <v>26</v>
      </c>
      <c r="G151" s="15" t="e">
        <v>#N/A</v>
      </c>
      <c r="H151" s="13" t="s">
        <v>220</v>
      </c>
      <c r="I151" s="13" t="e">
        <v>#N/A</v>
      </c>
      <c r="J151" s="13" t="e">
        <v>#N/A</v>
      </c>
      <c r="K151" s="13" t="e">
        <v>#N/A</v>
      </c>
      <c r="L151" s="13" t="e">
        <v>#N/A</v>
      </c>
      <c r="M151" s="29" t="e">
        <v>#N/A</v>
      </c>
      <c r="N151" s="30" t="e">
        <v>#N/A</v>
      </c>
      <c r="O151" s="30" t="e">
        <v>#N/A</v>
      </c>
      <c r="P151" s="30" t="e">
        <v>#N/A</v>
      </c>
      <c r="Q151" s="30" t="e">
        <v>#N/A</v>
      </c>
      <c r="R151" s="1" t="e">
        <v>#N/A</v>
      </c>
      <c r="S151" s="19" t="e">
        <v>#N/A</v>
      </c>
    </row>
    <row r="152" spans="1:19" x14ac:dyDescent="0.25">
      <c r="A152" s="12">
        <v>62</v>
      </c>
      <c r="B152" s="13" t="s">
        <v>22</v>
      </c>
      <c r="C152" s="14" t="s">
        <v>189</v>
      </c>
      <c r="D152" s="14" t="s">
        <v>189</v>
      </c>
      <c r="E152" s="15" t="s">
        <v>25</v>
      </c>
      <c r="F152" s="1" t="s">
        <v>26</v>
      </c>
      <c r="G152" s="15" t="s">
        <v>190</v>
      </c>
      <c r="H152" s="13" t="s">
        <v>191</v>
      </c>
      <c r="I152" s="13" t="s">
        <v>186</v>
      </c>
      <c r="J152" s="13" t="s">
        <v>187</v>
      </c>
      <c r="K152" s="13">
        <v>0</v>
      </c>
      <c r="L152" s="13" t="s">
        <v>41</v>
      </c>
      <c r="M152" s="29">
        <v>15</v>
      </c>
      <c r="N152" s="30">
        <v>24401</v>
      </c>
      <c r="O152" s="30">
        <v>24401</v>
      </c>
      <c r="P152" s="30">
        <v>0</v>
      </c>
      <c r="Q152" s="30">
        <v>1745</v>
      </c>
      <c r="R152" s="1" t="s">
        <v>32</v>
      </c>
      <c r="S152" s="19">
        <v>1</v>
      </c>
    </row>
    <row r="153" spans="1:19" x14ac:dyDescent="0.25">
      <c r="A153" s="12">
        <v>62</v>
      </c>
      <c r="B153" s="13" t="s">
        <v>22</v>
      </c>
      <c r="C153" s="14" t="s">
        <v>189</v>
      </c>
      <c r="D153" s="14" t="s">
        <v>189</v>
      </c>
      <c r="E153" s="15" t="s">
        <v>25</v>
      </c>
      <c r="F153" s="1" t="s">
        <v>33</v>
      </c>
      <c r="G153" s="15" t="s">
        <v>190</v>
      </c>
      <c r="H153" s="13" t="s">
        <v>191</v>
      </c>
      <c r="I153" s="13" t="s">
        <v>186</v>
      </c>
      <c r="J153" s="13" t="s">
        <v>187</v>
      </c>
      <c r="K153" s="13">
        <v>0</v>
      </c>
      <c r="L153" s="13" t="s">
        <v>41</v>
      </c>
      <c r="M153" s="29">
        <v>15</v>
      </c>
      <c r="N153" s="30">
        <v>24401</v>
      </c>
      <c r="O153" s="30">
        <v>24401</v>
      </c>
      <c r="P153" s="30">
        <v>0</v>
      </c>
      <c r="Q153" s="30">
        <v>1745</v>
      </c>
      <c r="R153" s="1" t="s">
        <v>32</v>
      </c>
      <c r="S153" s="19">
        <v>1</v>
      </c>
    </row>
    <row r="154" spans="1:19" x14ac:dyDescent="0.25">
      <c r="A154" s="12">
        <v>62</v>
      </c>
      <c r="B154" s="13" t="s">
        <v>22</v>
      </c>
      <c r="C154" s="14" t="s">
        <v>189</v>
      </c>
      <c r="D154" s="14" t="s">
        <v>189</v>
      </c>
      <c r="E154" s="15" t="s">
        <v>25</v>
      </c>
      <c r="F154" s="1" t="s">
        <v>36</v>
      </c>
      <c r="G154" s="15" t="s">
        <v>190</v>
      </c>
      <c r="H154" s="13" t="s">
        <v>191</v>
      </c>
      <c r="I154" s="13" t="s">
        <v>186</v>
      </c>
      <c r="J154" s="13" t="s">
        <v>187</v>
      </c>
      <c r="K154" s="13">
        <v>0</v>
      </c>
      <c r="L154" s="13" t="s">
        <v>41</v>
      </c>
      <c r="M154" s="29">
        <v>15</v>
      </c>
      <c r="N154" s="30">
        <v>24401</v>
      </c>
      <c r="O154" s="30">
        <v>24401</v>
      </c>
      <c r="P154" s="30">
        <v>0</v>
      </c>
      <c r="Q154" s="30">
        <v>1745</v>
      </c>
      <c r="R154" s="1" t="s">
        <v>32</v>
      </c>
      <c r="S154" s="19">
        <v>1</v>
      </c>
    </row>
    <row r="155" spans="1:19" x14ac:dyDescent="0.25">
      <c r="A155" s="12">
        <v>63</v>
      </c>
      <c r="B155" s="13" t="s">
        <v>22</v>
      </c>
      <c r="C155" s="14" t="s">
        <v>192</v>
      </c>
      <c r="D155" s="14" t="s">
        <v>193</v>
      </c>
      <c r="E155" s="15" t="s">
        <v>25</v>
      </c>
      <c r="F155" s="1" t="s">
        <v>26</v>
      </c>
      <c r="G155" s="15" t="s">
        <v>194</v>
      </c>
      <c r="H155" s="13" t="s">
        <v>192</v>
      </c>
      <c r="I155" s="13" t="s">
        <v>195</v>
      </c>
      <c r="J155" s="13" t="s">
        <v>196</v>
      </c>
      <c r="K155" s="13">
        <v>0</v>
      </c>
      <c r="L155" s="13" t="s">
        <v>41</v>
      </c>
      <c r="M155" s="29">
        <v>25</v>
      </c>
      <c r="N155" s="30">
        <v>31720</v>
      </c>
      <c r="O155" s="30">
        <v>31720</v>
      </c>
      <c r="P155" s="30">
        <v>0</v>
      </c>
      <c r="Q155" s="30">
        <v>680</v>
      </c>
      <c r="R155" s="1" t="s">
        <v>65</v>
      </c>
      <c r="S155" s="19">
        <v>1</v>
      </c>
    </row>
    <row r="156" spans="1:19" x14ac:dyDescent="0.25">
      <c r="A156" s="12">
        <v>63</v>
      </c>
      <c r="B156" s="13" t="s">
        <v>22</v>
      </c>
      <c r="C156" s="14" t="s">
        <v>192</v>
      </c>
      <c r="D156" s="14" t="s">
        <v>193</v>
      </c>
      <c r="E156" s="15" t="s">
        <v>25</v>
      </c>
      <c r="F156" s="1" t="s">
        <v>33</v>
      </c>
      <c r="G156" s="15" t="s">
        <v>194</v>
      </c>
      <c r="H156" s="13" t="s">
        <v>192</v>
      </c>
      <c r="I156" s="13" t="s">
        <v>195</v>
      </c>
      <c r="J156" s="13" t="s">
        <v>196</v>
      </c>
      <c r="K156" s="13">
        <v>0</v>
      </c>
      <c r="L156" s="13" t="s">
        <v>41</v>
      </c>
      <c r="M156" s="29">
        <v>25</v>
      </c>
      <c r="N156" s="30">
        <v>31720</v>
      </c>
      <c r="O156" s="30">
        <v>31720</v>
      </c>
      <c r="P156" s="30">
        <v>0</v>
      </c>
      <c r="Q156" s="30">
        <v>680</v>
      </c>
      <c r="R156" s="1" t="s">
        <v>65</v>
      </c>
      <c r="S156" s="19">
        <v>1</v>
      </c>
    </row>
    <row r="157" spans="1:19" x14ac:dyDescent="0.25">
      <c r="A157" s="12">
        <v>64</v>
      </c>
      <c r="B157" s="13" t="s">
        <v>22</v>
      </c>
      <c r="C157" s="14" t="s">
        <v>197</v>
      </c>
      <c r="D157" s="14" t="s">
        <v>198</v>
      </c>
      <c r="E157" s="15" t="s">
        <v>25</v>
      </c>
      <c r="F157" s="1" t="s">
        <v>36</v>
      </c>
      <c r="G157" s="15" t="s">
        <v>190</v>
      </c>
      <c r="H157" s="13" t="s">
        <v>197</v>
      </c>
      <c r="I157" s="13" t="s">
        <v>195</v>
      </c>
      <c r="J157" s="13" t="s">
        <v>196</v>
      </c>
      <c r="K157" s="13">
        <v>0</v>
      </c>
      <c r="L157" s="13" t="s">
        <v>41</v>
      </c>
      <c r="M157" s="29">
        <v>20</v>
      </c>
      <c r="N157" s="30">
        <v>56121</v>
      </c>
      <c r="O157" s="30">
        <v>56121</v>
      </c>
      <c r="P157" s="30">
        <v>0</v>
      </c>
      <c r="Q157" s="30">
        <v>2425</v>
      </c>
      <c r="R157" s="1" t="s">
        <v>65</v>
      </c>
      <c r="S157" s="19">
        <v>1</v>
      </c>
    </row>
    <row r="158" spans="1:19" x14ac:dyDescent="0.25">
      <c r="A158" s="12">
        <v>64</v>
      </c>
      <c r="B158" s="13" t="s">
        <v>22</v>
      </c>
      <c r="C158" s="14" t="s">
        <v>197</v>
      </c>
      <c r="D158" s="14" t="s">
        <v>198</v>
      </c>
      <c r="E158" s="15" t="s">
        <v>25</v>
      </c>
      <c r="F158" s="1" t="s">
        <v>26</v>
      </c>
      <c r="G158" s="15" t="s">
        <v>190</v>
      </c>
      <c r="H158" s="13" t="s">
        <v>197</v>
      </c>
      <c r="I158" s="13" t="s">
        <v>195</v>
      </c>
      <c r="J158" s="13" t="s">
        <v>196</v>
      </c>
      <c r="K158" s="13">
        <v>0</v>
      </c>
      <c r="L158" s="13" t="s">
        <v>41</v>
      </c>
      <c r="M158" s="29">
        <v>20</v>
      </c>
      <c r="N158" s="30">
        <v>56121</v>
      </c>
      <c r="O158" s="30">
        <v>56121</v>
      </c>
      <c r="P158" s="30">
        <v>0</v>
      </c>
      <c r="Q158" s="30">
        <v>2425</v>
      </c>
      <c r="R158" s="1" t="s">
        <v>65</v>
      </c>
      <c r="S158" s="19">
        <v>1</v>
      </c>
    </row>
    <row r="159" spans="1:19" x14ac:dyDescent="0.25">
      <c r="A159" s="12">
        <v>67</v>
      </c>
      <c r="B159" s="13" t="s">
        <v>201</v>
      </c>
      <c r="C159" s="14" t="s">
        <v>202</v>
      </c>
      <c r="D159" s="14" t="s">
        <v>202</v>
      </c>
      <c r="E159" s="15" t="s">
        <v>25</v>
      </c>
      <c r="F159" s="1" t="s">
        <v>33</v>
      </c>
      <c r="G159" s="15" t="s">
        <v>176</v>
      </c>
      <c r="H159" s="13" t="s">
        <v>203</v>
      </c>
      <c r="I159" s="13" t="s">
        <v>204</v>
      </c>
      <c r="J159" s="13" t="s">
        <v>204</v>
      </c>
      <c r="K159" s="13">
        <v>0</v>
      </c>
      <c r="L159" s="13" t="s">
        <v>205</v>
      </c>
      <c r="M159" s="29">
        <v>10</v>
      </c>
      <c r="N159" s="30">
        <v>1715.8</v>
      </c>
      <c r="O159" s="30">
        <v>0</v>
      </c>
      <c r="P159" s="30">
        <v>0</v>
      </c>
      <c r="Q159" s="30">
        <v>0</v>
      </c>
      <c r="R159" s="1" t="s">
        <v>32</v>
      </c>
      <c r="S159" s="19">
        <v>1</v>
      </c>
    </row>
    <row r="160" spans="1:19" x14ac:dyDescent="0.25">
      <c r="A160" s="12">
        <v>67</v>
      </c>
      <c r="B160" s="13" t="s">
        <v>201</v>
      </c>
      <c r="C160" s="14" t="s">
        <v>202</v>
      </c>
      <c r="D160" s="14" t="s">
        <v>202</v>
      </c>
      <c r="E160" s="15" t="s">
        <v>25</v>
      </c>
      <c r="F160" s="1" t="s">
        <v>36</v>
      </c>
      <c r="G160" s="15" t="s">
        <v>176</v>
      </c>
      <c r="H160" s="13" t="s">
        <v>203</v>
      </c>
      <c r="I160" s="13" t="s">
        <v>204</v>
      </c>
      <c r="J160" s="13" t="s">
        <v>204</v>
      </c>
      <c r="K160" s="13">
        <v>0</v>
      </c>
      <c r="L160" s="13" t="s">
        <v>205</v>
      </c>
      <c r="M160" s="29">
        <v>10</v>
      </c>
      <c r="N160" s="30">
        <v>1715.8</v>
      </c>
      <c r="O160" s="30">
        <v>0</v>
      </c>
      <c r="P160" s="30">
        <v>0</v>
      </c>
      <c r="Q160" s="30">
        <v>0</v>
      </c>
      <c r="R160" s="1" t="s">
        <v>32</v>
      </c>
      <c r="S160" s="19">
        <v>1</v>
      </c>
    </row>
    <row r="161" spans="1:19" x14ac:dyDescent="0.25">
      <c r="A161" s="12">
        <v>67</v>
      </c>
      <c r="B161" s="13" t="s">
        <v>201</v>
      </c>
      <c r="C161" s="14" t="s">
        <v>202</v>
      </c>
      <c r="D161" s="14" t="s">
        <v>202</v>
      </c>
      <c r="E161" s="15" t="s">
        <v>25</v>
      </c>
      <c r="F161" s="1" t="s">
        <v>33</v>
      </c>
      <c r="G161" s="15" t="s">
        <v>176</v>
      </c>
      <c r="H161" s="13" t="s">
        <v>203</v>
      </c>
      <c r="I161" s="13" t="s">
        <v>204</v>
      </c>
      <c r="J161" s="13" t="s">
        <v>204</v>
      </c>
      <c r="K161" s="13">
        <v>0</v>
      </c>
      <c r="L161" s="13" t="s">
        <v>205</v>
      </c>
      <c r="M161" s="29">
        <v>10</v>
      </c>
      <c r="N161" s="30">
        <v>1715.8</v>
      </c>
      <c r="O161" s="30">
        <v>0</v>
      </c>
      <c r="P161" s="30">
        <v>0</v>
      </c>
      <c r="Q161" s="30">
        <v>0</v>
      </c>
      <c r="R161" s="1" t="s">
        <v>32</v>
      </c>
      <c r="S161" s="19">
        <v>1</v>
      </c>
    </row>
    <row r="162" spans="1:19" ht="14.4" x14ac:dyDescent="0.3">
      <c r="A162" s="12">
        <v>72</v>
      </c>
      <c r="B162" s="13" t="s">
        <v>201</v>
      </c>
      <c r="C162" s="14" t="s">
        <v>189</v>
      </c>
      <c r="D162" s="14" t="s">
        <v>189</v>
      </c>
      <c r="E162" s="15" t="s">
        <v>25</v>
      </c>
      <c r="F162" s="1" t="s">
        <v>36</v>
      </c>
      <c r="G162" s="15" t="s">
        <v>190</v>
      </c>
      <c r="H162" s="13" t="s">
        <v>191</v>
      </c>
      <c r="I162" s="27" t="str">
        <f>VLOOKUP($A162,'Measure Inputs'!$A$2:$S$65,9,FALSE)</f>
        <v>Enrolled in DR</v>
      </c>
      <c r="J162" s="27" t="str">
        <f>VLOOKUP($A162,'Measure Inputs'!$A$2:$S$65,10,FALSE)</f>
        <v>Not Enrolled in DR</v>
      </c>
      <c r="K162" s="27" t="str">
        <f>VLOOKUP($A162,'Measure Inputs'!$A$2:$S$65,11,FALSE)</f>
        <v>per unit</v>
      </c>
      <c r="L162" s="27" t="str">
        <f>VLOOKUP($A162,'Measure Inputs'!$A$2:$S$65,12,FALSE)</f>
        <v>New Construction</v>
      </c>
      <c r="M162" s="27">
        <f>VLOOKUP($A162,'Measure Inputs'!$A$2:$S$65,13,FALSE)</f>
        <v>15</v>
      </c>
      <c r="N162" s="27">
        <f>VLOOKUP($A162,'Measure Inputs'!$A$2:$S$65,14,FALSE)</f>
        <v>24401</v>
      </c>
      <c r="O162" s="27">
        <f>VLOOKUP($A162,'Measure Inputs'!$A$2:$S$65,15,FALSE)</f>
        <v>24401</v>
      </c>
      <c r="P162" s="27">
        <f>VLOOKUP($A162,'Measure Inputs'!$A$2:$S$65,16,FALSE)</f>
        <v>0</v>
      </c>
      <c r="Q162" s="27">
        <f>VLOOKUP($A162,'Measure Inputs'!$A$2:$S$65,17,FALSE)</f>
        <v>1745</v>
      </c>
      <c r="R162" s="27" t="str">
        <f>VLOOKUP($A162,'Measure Inputs'!$A$2:$S$65,18,FALSE)</f>
        <v>No</v>
      </c>
      <c r="S162" s="32">
        <f>VLOOKUP($A162,'Measure Inputs'!$A$2:$S$65,19,FALSE)</f>
        <v>1</v>
      </c>
    </row>
    <row r="163" spans="1:19" ht="14.4" x14ac:dyDescent="0.3">
      <c r="A163" s="12">
        <v>72</v>
      </c>
      <c r="B163" s="13" t="s">
        <v>201</v>
      </c>
      <c r="C163" s="14" t="s">
        <v>189</v>
      </c>
      <c r="D163" s="14" t="s">
        <v>189</v>
      </c>
      <c r="E163" s="15" t="s">
        <v>25</v>
      </c>
      <c r="F163" s="1" t="s">
        <v>33</v>
      </c>
      <c r="G163" s="15" t="s">
        <v>190</v>
      </c>
      <c r="H163" s="13" t="s">
        <v>191</v>
      </c>
      <c r="I163" s="27" t="str">
        <f>VLOOKUP($A163,'Measure Inputs'!$A$2:$S$65,9,FALSE)</f>
        <v>Enrolled in DR</v>
      </c>
      <c r="J163" s="27" t="str">
        <f>VLOOKUP($A163,'Measure Inputs'!$A$2:$S$65,10,FALSE)</f>
        <v>Not Enrolled in DR</v>
      </c>
      <c r="K163" s="27" t="str">
        <f>VLOOKUP($A163,'Measure Inputs'!$A$2:$S$65,11,FALSE)</f>
        <v>per unit</v>
      </c>
      <c r="L163" s="27" t="str">
        <f>VLOOKUP($A163,'Measure Inputs'!$A$2:$S$65,12,FALSE)</f>
        <v>New Construction</v>
      </c>
      <c r="M163" s="27">
        <f>VLOOKUP($A163,'Measure Inputs'!$A$2:$S$65,13,FALSE)</f>
        <v>15</v>
      </c>
      <c r="N163" s="27">
        <f>VLOOKUP($A163,'Measure Inputs'!$A$2:$S$65,14,FALSE)</f>
        <v>24401</v>
      </c>
      <c r="O163" s="27">
        <f>VLOOKUP($A163,'Measure Inputs'!$A$2:$S$65,15,FALSE)</f>
        <v>24401</v>
      </c>
      <c r="P163" s="27">
        <f>VLOOKUP($A163,'Measure Inputs'!$A$2:$S$65,16,FALSE)</f>
        <v>0</v>
      </c>
      <c r="Q163" s="27">
        <f>VLOOKUP($A163,'Measure Inputs'!$A$2:$S$65,17,FALSE)</f>
        <v>1745</v>
      </c>
      <c r="R163" s="27" t="str">
        <f>VLOOKUP($A163,'Measure Inputs'!$A$2:$S$65,18,FALSE)</f>
        <v>No</v>
      </c>
      <c r="S163" s="32">
        <f>VLOOKUP($A163,'Measure Inputs'!$A$2:$S$65,19,FALSE)</f>
        <v>1</v>
      </c>
    </row>
    <row r="164" spans="1:19" ht="14.4" x14ac:dyDescent="0.3">
      <c r="A164" s="12">
        <v>73</v>
      </c>
      <c r="B164" s="13" t="s">
        <v>201</v>
      </c>
      <c r="C164" s="14" t="s">
        <v>192</v>
      </c>
      <c r="D164" s="14" t="s">
        <v>193</v>
      </c>
      <c r="E164" s="15" t="s">
        <v>25</v>
      </c>
      <c r="F164" s="1" t="s">
        <v>36</v>
      </c>
      <c r="G164" s="15" t="s">
        <v>194</v>
      </c>
      <c r="H164" s="13" t="s">
        <v>192</v>
      </c>
      <c r="I164" s="27" t="str">
        <f>VLOOKUP($A164,'Measure Inputs'!$A$2:$S$65,9,FALSE)</f>
        <v>Enrolled in DER</v>
      </c>
      <c r="J164" s="27" t="str">
        <f>VLOOKUP($A164,'Measure Inputs'!$A$2:$S$65,10,FALSE)</f>
        <v>Not Enrolled in DER</v>
      </c>
      <c r="K164" s="27" t="str">
        <f>VLOOKUP($A164,'Measure Inputs'!$A$2:$S$65,11,FALSE)</f>
        <v>per unit</v>
      </c>
      <c r="L164" s="27" t="str">
        <f>VLOOKUP($A164,'Measure Inputs'!$A$2:$S$65,12,FALSE)</f>
        <v>New Construction</v>
      </c>
      <c r="M164" s="27">
        <f>VLOOKUP($A164,'Measure Inputs'!$A$2:$S$65,13,FALSE)</f>
        <v>25</v>
      </c>
      <c r="N164" s="27">
        <f>VLOOKUP($A164,'Measure Inputs'!$A$2:$S$65,14,FALSE)</f>
        <v>31720</v>
      </c>
      <c r="O164" s="27">
        <f>VLOOKUP($A164,'Measure Inputs'!$A$2:$S$65,15,FALSE)</f>
        <v>31720</v>
      </c>
      <c r="P164" s="27">
        <f>VLOOKUP($A164,'Measure Inputs'!$A$2:$S$65,16,FALSE)</f>
        <v>0</v>
      </c>
      <c r="Q164" s="27">
        <f>VLOOKUP($A164,'Measure Inputs'!$A$2:$S$65,17,FALSE)</f>
        <v>680</v>
      </c>
      <c r="R164" s="27" t="str">
        <f>VLOOKUP($A164,'Measure Inputs'!$A$2:$S$65,18,FALSE)</f>
        <v>Yes</v>
      </c>
      <c r="S164" s="32">
        <f>VLOOKUP($A164,'Measure Inputs'!$A$2:$S$65,19,FALSE)</f>
        <v>1</v>
      </c>
    </row>
    <row r="165" spans="1:19" ht="14.4" x14ac:dyDescent="0.3">
      <c r="A165" s="12">
        <v>73</v>
      </c>
      <c r="B165" s="13" t="s">
        <v>201</v>
      </c>
      <c r="C165" s="14" t="s">
        <v>192</v>
      </c>
      <c r="D165" s="14" t="s">
        <v>193</v>
      </c>
      <c r="E165" s="15" t="s">
        <v>25</v>
      </c>
      <c r="F165" s="1" t="s">
        <v>33</v>
      </c>
      <c r="G165" s="15" t="s">
        <v>194</v>
      </c>
      <c r="H165" s="13" t="s">
        <v>192</v>
      </c>
      <c r="I165" s="27" t="str">
        <f>VLOOKUP($A165,'Measure Inputs'!$A$2:$S$65,9,FALSE)</f>
        <v>Enrolled in DER</v>
      </c>
      <c r="J165" s="27" t="str">
        <f>VLOOKUP($A165,'Measure Inputs'!$A$2:$S$65,10,FALSE)</f>
        <v>Not Enrolled in DER</v>
      </c>
      <c r="K165" s="27" t="str">
        <f>VLOOKUP($A165,'Measure Inputs'!$A$2:$S$65,11,FALSE)</f>
        <v>per unit</v>
      </c>
      <c r="L165" s="27" t="str">
        <f>VLOOKUP($A165,'Measure Inputs'!$A$2:$S$65,12,FALSE)</f>
        <v>New Construction</v>
      </c>
      <c r="M165" s="27">
        <f>VLOOKUP($A165,'Measure Inputs'!$A$2:$S$65,13,FALSE)</f>
        <v>25</v>
      </c>
      <c r="N165" s="27">
        <f>VLOOKUP($A165,'Measure Inputs'!$A$2:$S$65,14,FALSE)</f>
        <v>31720</v>
      </c>
      <c r="O165" s="27">
        <f>VLOOKUP($A165,'Measure Inputs'!$A$2:$S$65,15,FALSE)</f>
        <v>31720</v>
      </c>
      <c r="P165" s="27">
        <f>VLOOKUP($A165,'Measure Inputs'!$A$2:$S$65,16,FALSE)</f>
        <v>0</v>
      </c>
      <c r="Q165" s="27">
        <f>VLOOKUP($A165,'Measure Inputs'!$A$2:$S$65,17,FALSE)</f>
        <v>680</v>
      </c>
      <c r="R165" s="27" t="str">
        <f>VLOOKUP($A165,'Measure Inputs'!$A$2:$S$65,18,FALSE)</f>
        <v>Yes</v>
      </c>
      <c r="S165" s="32">
        <f>VLOOKUP($A165,'Measure Inputs'!$A$2:$S$65,19,FALSE)</f>
        <v>1</v>
      </c>
    </row>
    <row r="166" spans="1:19" ht="14.4" x14ac:dyDescent="0.3">
      <c r="A166" s="12">
        <v>74</v>
      </c>
      <c r="B166" s="13" t="s">
        <v>201</v>
      </c>
      <c r="C166" s="14" t="s">
        <v>197</v>
      </c>
      <c r="D166" s="14" t="s">
        <v>198</v>
      </c>
      <c r="E166" s="15" t="s">
        <v>25</v>
      </c>
      <c r="F166" s="1" t="s">
        <v>36</v>
      </c>
      <c r="G166" s="15" t="s">
        <v>190</v>
      </c>
      <c r="H166" s="13" t="s">
        <v>197</v>
      </c>
      <c r="I166" s="27" t="str">
        <f>VLOOKUP($A166,'Measure Inputs'!$A$2:$S$65,9,FALSE)</f>
        <v>Enrolled in DER</v>
      </c>
      <c r="J166" s="27" t="str">
        <f>VLOOKUP($A166,'Measure Inputs'!$A$2:$S$65,10,FALSE)</f>
        <v>Not Enrolled in DER</v>
      </c>
      <c r="K166" s="27" t="str">
        <f>VLOOKUP($A166,'Measure Inputs'!$A$2:$S$65,11,FALSE)</f>
        <v>per unit</v>
      </c>
      <c r="L166" s="27" t="str">
        <f>VLOOKUP($A166,'Measure Inputs'!$A$2:$S$65,12,FALSE)</f>
        <v>New Construction</v>
      </c>
      <c r="M166" s="27">
        <f>VLOOKUP($A166,'Measure Inputs'!$A$2:$S$65,13,FALSE)</f>
        <v>20</v>
      </c>
      <c r="N166" s="27">
        <f>VLOOKUP($A166,'Measure Inputs'!$A$2:$S$65,14,FALSE)</f>
        <v>56121</v>
      </c>
      <c r="O166" s="27">
        <f>VLOOKUP($A166,'Measure Inputs'!$A$2:$S$65,15,FALSE)</f>
        <v>56121</v>
      </c>
      <c r="P166" s="27">
        <f>VLOOKUP($A166,'Measure Inputs'!$A$2:$S$65,16,FALSE)</f>
        <v>0</v>
      </c>
      <c r="Q166" s="27">
        <f>VLOOKUP($A166,'Measure Inputs'!$A$2:$S$65,17,FALSE)</f>
        <v>2425</v>
      </c>
      <c r="R166" s="27" t="str">
        <f>VLOOKUP($A166,'Measure Inputs'!$A$2:$S$65,18,FALSE)</f>
        <v>Yes</v>
      </c>
      <c r="S166" s="32">
        <f>VLOOKUP($A166,'Measure Inputs'!$A$2:$S$65,19,FALSE)</f>
        <v>1</v>
      </c>
    </row>
    <row r="167" spans="1:19" ht="14.4" x14ac:dyDescent="0.3">
      <c r="A167" s="12">
        <v>74</v>
      </c>
      <c r="B167" s="13" t="s">
        <v>201</v>
      </c>
      <c r="C167" s="14" t="s">
        <v>197</v>
      </c>
      <c r="D167" s="14" t="s">
        <v>198</v>
      </c>
      <c r="E167" s="15" t="s">
        <v>25</v>
      </c>
      <c r="F167" s="1" t="s">
        <v>26</v>
      </c>
      <c r="G167" s="15" t="s">
        <v>190</v>
      </c>
      <c r="H167" s="13" t="s">
        <v>197</v>
      </c>
      <c r="I167" s="27" t="str">
        <f>VLOOKUP($A167,'Measure Inputs'!$A$2:$S$65,9,FALSE)</f>
        <v>Enrolled in DER</v>
      </c>
      <c r="J167" s="27" t="str">
        <f>VLOOKUP($A167,'Measure Inputs'!$A$2:$S$65,10,FALSE)</f>
        <v>Not Enrolled in DER</v>
      </c>
      <c r="K167" s="27" t="str">
        <f>VLOOKUP($A167,'Measure Inputs'!$A$2:$S$65,11,FALSE)</f>
        <v>per unit</v>
      </c>
      <c r="L167" s="27" t="str">
        <f>VLOOKUP($A167,'Measure Inputs'!$A$2:$S$65,12,FALSE)</f>
        <v>New Construction</v>
      </c>
      <c r="M167" s="27">
        <f>VLOOKUP($A167,'Measure Inputs'!$A$2:$S$65,13,FALSE)</f>
        <v>20</v>
      </c>
      <c r="N167" s="27">
        <f>VLOOKUP($A167,'Measure Inputs'!$A$2:$S$65,14,FALSE)</f>
        <v>56121</v>
      </c>
      <c r="O167" s="27">
        <f>VLOOKUP($A167,'Measure Inputs'!$A$2:$S$65,15,FALSE)</f>
        <v>56121</v>
      </c>
      <c r="P167" s="27">
        <f>VLOOKUP($A167,'Measure Inputs'!$A$2:$S$65,16,FALSE)</f>
        <v>0</v>
      </c>
      <c r="Q167" s="27">
        <f>VLOOKUP($A167,'Measure Inputs'!$A$2:$S$65,17,FALSE)</f>
        <v>2425</v>
      </c>
      <c r="R167" s="27" t="str">
        <f>VLOOKUP($A167,'Measure Inputs'!$A$2:$S$65,18,FALSE)</f>
        <v>Yes</v>
      </c>
      <c r="S167" s="32">
        <f>VLOOKUP($A167,'Measure Inputs'!$A$2:$S$65,19,FALSE)</f>
        <v>1</v>
      </c>
    </row>
    <row r="168" spans="1:19" ht="14.4" x14ac:dyDescent="0.3">
      <c r="A168" s="12"/>
      <c r="B168" s="13"/>
      <c r="C168" s="14"/>
      <c r="D168" s="14"/>
      <c r="E168" s="15"/>
      <c r="F168" s="15" t="s">
        <v>26</v>
      </c>
      <c r="G168" s="16"/>
      <c r="H168" s="13"/>
      <c r="I168" s="27" t="e">
        <f>VLOOKUP($A168,'Measure Inputs'!$A$2:$S$65,9,FALSE)</f>
        <v>#N/A</v>
      </c>
      <c r="J168" s="27" t="e">
        <f>VLOOKUP($A168,'Measure Inputs'!$A$2:$S$65,10,FALSE)</f>
        <v>#N/A</v>
      </c>
      <c r="K168" s="27" t="e">
        <f>VLOOKUP($A168,'Measure Inputs'!$A$2:$S$65,11,FALSE)</f>
        <v>#N/A</v>
      </c>
      <c r="L168" s="27" t="e">
        <f>VLOOKUP($A168,'Measure Inputs'!$A$2:$S$65,12,FALSE)</f>
        <v>#N/A</v>
      </c>
      <c r="M168" s="27" t="e">
        <f>VLOOKUP($A168,'Measure Inputs'!$A$2:$S$65,13,FALSE)</f>
        <v>#N/A</v>
      </c>
      <c r="N168" s="27" t="e">
        <f>VLOOKUP($A168,'Measure Inputs'!$A$2:$S$65,14,FALSE)</f>
        <v>#N/A</v>
      </c>
      <c r="O168" s="27" t="e">
        <f>VLOOKUP($A168,'Measure Inputs'!$A$2:$S$65,15,FALSE)</f>
        <v>#N/A</v>
      </c>
      <c r="P168" s="27" t="e">
        <f>VLOOKUP($A168,'Measure Inputs'!$A$2:$S$65,16,FALSE)</f>
        <v>#N/A</v>
      </c>
      <c r="Q168" s="27" t="e">
        <f>VLOOKUP($A168,'Measure Inputs'!$A$2:$S$65,17,FALSE)</f>
        <v>#N/A</v>
      </c>
      <c r="R168" s="27" t="e">
        <f>VLOOKUP($A168,'Measure Inputs'!$A$2:$S$65,18,FALSE)</f>
        <v>#N/A</v>
      </c>
      <c r="S168" s="32" t="e">
        <f>VLOOKUP($A168,'Measure Inputs'!$A$2:$S$65,19,FALSE)</f>
        <v>#N/A</v>
      </c>
    </row>
    <row r="169" spans="1:19" ht="14.4" x14ac:dyDescent="0.3">
      <c r="A169" s="12"/>
      <c r="B169" s="13"/>
      <c r="C169" s="14"/>
      <c r="D169" s="14"/>
      <c r="E169" s="15"/>
      <c r="F169" s="15" t="s">
        <v>33</v>
      </c>
      <c r="G169" s="16"/>
      <c r="H169" s="13"/>
      <c r="I169" s="27" t="e">
        <f>VLOOKUP($A169,'Measure Inputs'!$A$2:$S$65,9,FALSE)</f>
        <v>#N/A</v>
      </c>
      <c r="J169" s="27" t="e">
        <f>VLOOKUP($A169,'Measure Inputs'!$A$2:$S$65,10,FALSE)</f>
        <v>#N/A</v>
      </c>
      <c r="K169" s="27" t="e">
        <f>VLOOKUP($A169,'Measure Inputs'!$A$2:$S$65,11,FALSE)</f>
        <v>#N/A</v>
      </c>
      <c r="L169" s="27" t="e">
        <f>VLOOKUP($A169,'Measure Inputs'!$A$2:$S$65,12,FALSE)</f>
        <v>#N/A</v>
      </c>
      <c r="M169" s="27" t="e">
        <f>VLOOKUP($A169,'Measure Inputs'!$A$2:$S$65,13,FALSE)</f>
        <v>#N/A</v>
      </c>
      <c r="N169" s="27" t="e">
        <f>VLOOKUP($A169,'Measure Inputs'!$A$2:$S$65,14,FALSE)</f>
        <v>#N/A</v>
      </c>
      <c r="O169" s="27" t="e">
        <f>VLOOKUP($A169,'Measure Inputs'!$A$2:$S$65,15,FALSE)</f>
        <v>#N/A</v>
      </c>
      <c r="P169" s="27" t="e">
        <f>VLOOKUP($A169,'Measure Inputs'!$A$2:$S$65,16,FALSE)</f>
        <v>#N/A</v>
      </c>
      <c r="Q169" s="27" t="e">
        <f>VLOOKUP($A169,'Measure Inputs'!$A$2:$S$65,17,FALSE)</f>
        <v>#N/A</v>
      </c>
      <c r="R169" s="27" t="e">
        <f>VLOOKUP($A169,'Measure Inputs'!$A$2:$S$65,18,FALSE)</f>
        <v>#N/A</v>
      </c>
      <c r="S169" s="32" t="e">
        <f>VLOOKUP($A169,'Measure Inputs'!$A$2:$S$65,19,FALSE)</f>
        <v>#N/A</v>
      </c>
    </row>
    <row r="170" spans="1:19" ht="14.4" x14ac:dyDescent="0.3">
      <c r="A170" s="12"/>
      <c r="B170" s="14"/>
      <c r="C170" s="14"/>
      <c r="D170" s="14"/>
      <c r="E170" s="15"/>
      <c r="F170" s="15" t="s">
        <v>36</v>
      </c>
      <c r="G170" s="16"/>
      <c r="H170" s="13"/>
      <c r="I170" s="27" t="e">
        <f>VLOOKUP($A170,'Measure Inputs'!$A$2:$S$65,9,FALSE)</f>
        <v>#N/A</v>
      </c>
      <c r="J170" s="27" t="e">
        <f>VLOOKUP($A170,'Measure Inputs'!$A$2:$S$65,10,FALSE)</f>
        <v>#N/A</v>
      </c>
      <c r="K170" s="27" t="e">
        <f>VLOOKUP($A170,'Measure Inputs'!$A$2:$S$65,11,FALSE)</f>
        <v>#N/A</v>
      </c>
      <c r="L170" s="27" t="e">
        <f>VLOOKUP($A170,'Measure Inputs'!$A$2:$S$65,12,FALSE)</f>
        <v>#N/A</v>
      </c>
      <c r="M170" s="27" t="e">
        <f>VLOOKUP($A170,'Measure Inputs'!$A$2:$S$65,13,FALSE)</f>
        <v>#N/A</v>
      </c>
      <c r="N170" s="27" t="e">
        <f>VLOOKUP($A170,'Measure Inputs'!$A$2:$S$65,14,FALSE)</f>
        <v>#N/A</v>
      </c>
      <c r="O170" s="27" t="e">
        <f>VLOOKUP($A170,'Measure Inputs'!$A$2:$S$65,15,FALSE)</f>
        <v>#N/A</v>
      </c>
      <c r="P170" s="27" t="e">
        <f>VLOOKUP($A170,'Measure Inputs'!$A$2:$S$65,16,FALSE)</f>
        <v>#N/A</v>
      </c>
      <c r="Q170" s="27" t="e">
        <f>VLOOKUP($A170,'Measure Inputs'!$A$2:$S$65,17,FALSE)</f>
        <v>#N/A</v>
      </c>
      <c r="R170" s="27" t="e">
        <f>VLOOKUP($A170,'Measure Inputs'!$A$2:$S$65,18,FALSE)</f>
        <v>#N/A</v>
      </c>
      <c r="S170" s="32" t="e">
        <f>VLOOKUP($A170,'Measure Inputs'!$A$2:$S$65,19,FALSE)</f>
        <v>#N/A</v>
      </c>
    </row>
    <row r="171" spans="1:19" ht="14.4" x14ac:dyDescent="0.3">
      <c r="A171" s="12"/>
      <c r="B171" s="13"/>
      <c r="C171" s="14"/>
      <c r="D171" s="14"/>
      <c r="E171" s="15"/>
      <c r="F171" s="15" t="s">
        <v>26</v>
      </c>
      <c r="G171" s="16"/>
      <c r="H171" s="13"/>
      <c r="I171" s="27" t="e">
        <f>VLOOKUP($A171,'Measure Inputs'!$A$2:$S$65,9,FALSE)</f>
        <v>#N/A</v>
      </c>
      <c r="J171" s="27" t="e">
        <f>VLOOKUP($A171,'Measure Inputs'!$A$2:$S$65,10,FALSE)</f>
        <v>#N/A</v>
      </c>
      <c r="K171" s="27" t="e">
        <f>VLOOKUP($A171,'Measure Inputs'!$A$2:$S$65,11,FALSE)</f>
        <v>#N/A</v>
      </c>
      <c r="L171" s="27" t="e">
        <f>VLOOKUP($A171,'Measure Inputs'!$A$2:$S$65,12,FALSE)</f>
        <v>#N/A</v>
      </c>
      <c r="M171" s="27" t="e">
        <f>VLOOKUP($A171,'Measure Inputs'!$A$2:$S$65,13,FALSE)</f>
        <v>#N/A</v>
      </c>
      <c r="N171" s="27" t="e">
        <f>VLOOKUP($A171,'Measure Inputs'!$A$2:$S$65,14,FALSE)</f>
        <v>#N/A</v>
      </c>
      <c r="O171" s="27" t="e">
        <f>VLOOKUP($A171,'Measure Inputs'!$A$2:$S$65,15,FALSE)</f>
        <v>#N/A</v>
      </c>
      <c r="P171" s="27" t="e">
        <f>VLOOKUP($A171,'Measure Inputs'!$A$2:$S$65,16,FALSE)</f>
        <v>#N/A</v>
      </c>
      <c r="Q171" s="27" t="e">
        <f>VLOOKUP($A171,'Measure Inputs'!$A$2:$S$65,17,FALSE)</f>
        <v>#N/A</v>
      </c>
      <c r="R171" s="27" t="e">
        <f>VLOOKUP($A171,'Measure Inputs'!$A$2:$S$65,18,FALSE)</f>
        <v>#N/A</v>
      </c>
      <c r="S171" s="32" t="e">
        <f>VLOOKUP($A171,'Measure Inputs'!$A$2:$S$65,19,FALSE)</f>
        <v>#N/A</v>
      </c>
    </row>
    <row r="172" spans="1:19" ht="14.4" x14ac:dyDescent="0.3">
      <c r="A172" s="12"/>
      <c r="B172" s="13"/>
      <c r="C172" s="14"/>
      <c r="D172" s="14"/>
      <c r="E172" s="15"/>
      <c r="F172" s="15" t="s">
        <v>33</v>
      </c>
      <c r="G172" s="16"/>
      <c r="H172" s="13"/>
      <c r="I172" s="27" t="e">
        <f>VLOOKUP($A172,'Measure Inputs'!$A$2:$S$65,9,FALSE)</f>
        <v>#N/A</v>
      </c>
      <c r="J172" s="27" t="e">
        <f>VLOOKUP($A172,'Measure Inputs'!$A$2:$S$65,10,FALSE)</f>
        <v>#N/A</v>
      </c>
      <c r="K172" s="27" t="e">
        <f>VLOOKUP($A172,'Measure Inputs'!$A$2:$S$65,11,FALSE)</f>
        <v>#N/A</v>
      </c>
      <c r="L172" s="27" t="e">
        <f>VLOOKUP($A172,'Measure Inputs'!$A$2:$S$65,12,FALSE)</f>
        <v>#N/A</v>
      </c>
      <c r="M172" s="27" t="e">
        <f>VLOOKUP($A172,'Measure Inputs'!$A$2:$S$65,13,FALSE)</f>
        <v>#N/A</v>
      </c>
      <c r="N172" s="27" t="e">
        <f>VLOOKUP($A172,'Measure Inputs'!$A$2:$S$65,14,FALSE)</f>
        <v>#N/A</v>
      </c>
      <c r="O172" s="27" t="e">
        <f>VLOOKUP($A172,'Measure Inputs'!$A$2:$S$65,15,FALSE)</f>
        <v>#N/A</v>
      </c>
      <c r="P172" s="27" t="e">
        <f>VLOOKUP($A172,'Measure Inputs'!$A$2:$S$65,16,FALSE)</f>
        <v>#N/A</v>
      </c>
      <c r="Q172" s="27" t="e">
        <f>VLOOKUP($A172,'Measure Inputs'!$A$2:$S$65,17,FALSE)</f>
        <v>#N/A</v>
      </c>
      <c r="R172" s="27" t="e">
        <f>VLOOKUP($A172,'Measure Inputs'!$A$2:$S$65,18,FALSE)</f>
        <v>#N/A</v>
      </c>
      <c r="S172" s="32" t="e">
        <f>VLOOKUP($A172,'Measure Inputs'!$A$2:$S$65,19,FALSE)</f>
        <v>#N/A</v>
      </c>
    </row>
    <row r="173" spans="1:19" ht="14.4" x14ac:dyDescent="0.3">
      <c r="A173" s="12"/>
      <c r="B173" s="13"/>
      <c r="C173" s="14"/>
      <c r="D173" s="14"/>
      <c r="E173" s="15"/>
      <c r="F173" s="15" t="s">
        <v>36</v>
      </c>
      <c r="G173" s="16"/>
      <c r="H173" s="13"/>
      <c r="I173" s="27" t="e">
        <f>VLOOKUP($A173,'Measure Inputs'!$A$2:$S$65,9,FALSE)</f>
        <v>#N/A</v>
      </c>
      <c r="J173" s="27" t="e">
        <f>VLOOKUP($A173,'Measure Inputs'!$A$2:$S$65,10,FALSE)</f>
        <v>#N/A</v>
      </c>
      <c r="K173" s="27" t="e">
        <f>VLOOKUP($A173,'Measure Inputs'!$A$2:$S$65,11,FALSE)</f>
        <v>#N/A</v>
      </c>
      <c r="L173" s="27" t="e">
        <f>VLOOKUP($A173,'Measure Inputs'!$A$2:$S$65,12,FALSE)</f>
        <v>#N/A</v>
      </c>
      <c r="M173" s="27" t="e">
        <f>VLOOKUP($A173,'Measure Inputs'!$A$2:$S$65,13,FALSE)</f>
        <v>#N/A</v>
      </c>
      <c r="N173" s="27" t="e">
        <f>VLOOKUP($A173,'Measure Inputs'!$A$2:$S$65,14,FALSE)</f>
        <v>#N/A</v>
      </c>
      <c r="O173" s="27" t="e">
        <f>VLOOKUP($A173,'Measure Inputs'!$A$2:$S$65,15,FALSE)</f>
        <v>#N/A</v>
      </c>
      <c r="P173" s="27" t="e">
        <f>VLOOKUP($A173,'Measure Inputs'!$A$2:$S$65,16,FALSE)</f>
        <v>#N/A</v>
      </c>
      <c r="Q173" s="27" t="e">
        <f>VLOOKUP($A173,'Measure Inputs'!$A$2:$S$65,17,FALSE)</f>
        <v>#N/A</v>
      </c>
      <c r="R173" s="27" t="e">
        <f>VLOOKUP($A173,'Measure Inputs'!$A$2:$S$65,18,FALSE)</f>
        <v>#N/A</v>
      </c>
      <c r="S173" s="32" t="e">
        <f>VLOOKUP($A173,'Measure Inputs'!$A$2:$S$65,19,FALSE)</f>
        <v>#N/A</v>
      </c>
    </row>
    <row r="174" spans="1:19" ht="14.4" x14ac:dyDescent="0.3">
      <c r="A174" s="12"/>
      <c r="B174" s="13"/>
      <c r="C174" s="14"/>
      <c r="D174" s="13"/>
      <c r="E174" s="15"/>
      <c r="F174" s="15" t="s">
        <v>26</v>
      </c>
      <c r="G174" s="16"/>
      <c r="H174" s="13"/>
      <c r="I174" s="27" t="e">
        <f>VLOOKUP($A174,'Measure Inputs'!$A$2:$S$65,9,FALSE)</f>
        <v>#N/A</v>
      </c>
      <c r="J174" s="27" t="e">
        <f>VLOOKUP($A174,'Measure Inputs'!$A$2:$S$65,10,FALSE)</f>
        <v>#N/A</v>
      </c>
      <c r="K174" s="27" t="e">
        <f>VLOOKUP($A174,'Measure Inputs'!$A$2:$S$65,11,FALSE)</f>
        <v>#N/A</v>
      </c>
      <c r="L174" s="27" t="e">
        <f>VLOOKUP($A174,'Measure Inputs'!$A$2:$S$65,12,FALSE)</f>
        <v>#N/A</v>
      </c>
      <c r="M174" s="27" t="e">
        <f>VLOOKUP($A174,'Measure Inputs'!$A$2:$S$65,13,FALSE)</f>
        <v>#N/A</v>
      </c>
      <c r="N174" s="27" t="e">
        <f>VLOOKUP($A174,'Measure Inputs'!$A$2:$S$65,14,FALSE)</f>
        <v>#N/A</v>
      </c>
      <c r="O174" s="27" t="e">
        <f>VLOOKUP($A174,'Measure Inputs'!$A$2:$S$65,15,FALSE)</f>
        <v>#N/A</v>
      </c>
      <c r="P174" s="27" t="e">
        <f>VLOOKUP($A174,'Measure Inputs'!$A$2:$S$65,16,FALSE)</f>
        <v>#N/A</v>
      </c>
      <c r="Q174" s="27" t="e">
        <f>VLOOKUP($A174,'Measure Inputs'!$A$2:$S$65,17,FALSE)</f>
        <v>#N/A</v>
      </c>
      <c r="R174" s="27" t="e">
        <f>VLOOKUP($A174,'Measure Inputs'!$A$2:$S$65,18,FALSE)</f>
        <v>#N/A</v>
      </c>
      <c r="S174" s="32" t="e">
        <f>VLOOKUP($A174,'Measure Inputs'!$A$2:$S$65,19,FALSE)</f>
        <v>#N/A</v>
      </c>
    </row>
    <row r="175" spans="1:19" ht="14.4" x14ac:dyDescent="0.3">
      <c r="A175" s="12"/>
      <c r="B175" s="13"/>
      <c r="C175" s="14"/>
      <c r="D175" s="13"/>
      <c r="E175" s="15"/>
      <c r="F175" s="15" t="s">
        <v>33</v>
      </c>
      <c r="G175" s="16"/>
      <c r="H175" s="13"/>
      <c r="I175" s="27" t="e">
        <f>VLOOKUP($A175,'Measure Inputs'!$A$2:$S$65,9,FALSE)</f>
        <v>#N/A</v>
      </c>
      <c r="J175" s="27" t="e">
        <f>VLOOKUP($A175,'Measure Inputs'!$A$2:$S$65,10,FALSE)</f>
        <v>#N/A</v>
      </c>
      <c r="K175" s="27" t="e">
        <f>VLOOKUP($A175,'Measure Inputs'!$A$2:$S$65,11,FALSE)</f>
        <v>#N/A</v>
      </c>
      <c r="L175" s="27" t="e">
        <f>VLOOKUP($A175,'Measure Inputs'!$A$2:$S$65,12,FALSE)</f>
        <v>#N/A</v>
      </c>
      <c r="M175" s="27" t="e">
        <f>VLOOKUP($A175,'Measure Inputs'!$A$2:$S$65,13,FALSE)</f>
        <v>#N/A</v>
      </c>
      <c r="N175" s="27" t="e">
        <f>VLOOKUP($A175,'Measure Inputs'!$A$2:$S$65,14,FALSE)</f>
        <v>#N/A</v>
      </c>
      <c r="O175" s="27" t="e">
        <f>VLOOKUP($A175,'Measure Inputs'!$A$2:$S$65,15,FALSE)</f>
        <v>#N/A</v>
      </c>
      <c r="P175" s="27" t="e">
        <f>VLOOKUP($A175,'Measure Inputs'!$A$2:$S$65,16,FALSE)</f>
        <v>#N/A</v>
      </c>
      <c r="Q175" s="27" t="e">
        <f>VLOOKUP($A175,'Measure Inputs'!$A$2:$S$65,17,FALSE)</f>
        <v>#N/A</v>
      </c>
      <c r="R175" s="27" t="e">
        <f>VLOOKUP($A175,'Measure Inputs'!$A$2:$S$65,18,FALSE)</f>
        <v>#N/A</v>
      </c>
      <c r="S175" s="32" t="e">
        <f>VLOOKUP($A175,'Measure Inputs'!$A$2:$S$65,19,FALSE)</f>
        <v>#N/A</v>
      </c>
    </row>
    <row r="176" spans="1:19" ht="14.4" x14ac:dyDescent="0.3">
      <c r="A176" s="12"/>
      <c r="B176" s="13"/>
      <c r="C176" s="14"/>
      <c r="D176" s="13"/>
      <c r="E176" s="15"/>
      <c r="F176" s="15" t="s">
        <v>36</v>
      </c>
      <c r="G176" s="16"/>
      <c r="H176" s="13"/>
      <c r="I176" s="27" t="e">
        <f>VLOOKUP($A176,'Measure Inputs'!$A$2:$S$65,9,FALSE)</f>
        <v>#N/A</v>
      </c>
      <c r="J176" s="27" t="e">
        <f>VLOOKUP($A176,'Measure Inputs'!$A$2:$S$65,10,FALSE)</f>
        <v>#N/A</v>
      </c>
      <c r="K176" s="27" t="e">
        <f>VLOOKUP($A176,'Measure Inputs'!$A$2:$S$65,11,FALSE)</f>
        <v>#N/A</v>
      </c>
      <c r="L176" s="27" t="e">
        <f>VLOOKUP($A176,'Measure Inputs'!$A$2:$S$65,12,FALSE)</f>
        <v>#N/A</v>
      </c>
      <c r="M176" s="27" t="e">
        <f>VLOOKUP($A176,'Measure Inputs'!$A$2:$S$65,13,FALSE)</f>
        <v>#N/A</v>
      </c>
      <c r="N176" s="27" t="e">
        <f>VLOOKUP($A176,'Measure Inputs'!$A$2:$S$65,14,FALSE)</f>
        <v>#N/A</v>
      </c>
      <c r="O176" s="27" t="e">
        <f>VLOOKUP($A176,'Measure Inputs'!$A$2:$S$65,15,FALSE)</f>
        <v>#N/A</v>
      </c>
      <c r="P176" s="27" t="e">
        <f>VLOOKUP($A176,'Measure Inputs'!$A$2:$S$65,16,FALSE)</f>
        <v>#N/A</v>
      </c>
      <c r="Q176" s="27" t="e">
        <f>VLOOKUP($A176,'Measure Inputs'!$A$2:$S$65,17,FALSE)</f>
        <v>#N/A</v>
      </c>
      <c r="R176" s="27" t="e">
        <f>VLOOKUP($A176,'Measure Inputs'!$A$2:$S$65,18,FALSE)</f>
        <v>#N/A</v>
      </c>
      <c r="S176" s="32" t="e">
        <f>VLOOKUP($A176,'Measure Inputs'!$A$2:$S$65,19,FALSE)</f>
        <v>#N/A</v>
      </c>
    </row>
    <row r="177" spans="1:19" x14ac:dyDescent="0.25">
      <c r="A177" s="12"/>
      <c r="B177" s="13"/>
      <c r="C177" s="14"/>
      <c r="D177" s="13"/>
      <c r="E177" s="15"/>
      <c r="F177" s="15" t="s">
        <v>33</v>
      </c>
      <c r="G177" s="16"/>
      <c r="H177" s="13"/>
      <c r="I177" s="13"/>
      <c r="J177" s="13"/>
      <c r="K177" s="13"/>
      <c r="L177" s="13"/>
      <c r="M177" s="17"/>
      <c r="N177" s="18"/>
      <c r="O177" s="18"/>
      <c r="P177" s="18"/>
      <c r="Q177" s="18"/>
      <c r="R177" s="19"/>
      <c r="S177" s="19"/>
    </row>
    <row r="178" spans="1:19" x14ac:dyDescent="0.25">
      <c r="A178" s="12"/>
      <c r="B178" s="13"/>
      <c r="C178" s="14"/>
      <c r="D178" s="13"/>
      <c r="E178" s="15"/>
      <c r="F178" s="15" t="s">
        <v>36</v>
      </c>
      <c r="G178" s="16"/>
      <c r="H178" s="13"/>
      <c r="I178" s="13"/>
      <c r="J178" s="13"/>
      <c r="K178" s="13"/>
      <c r="L178" s="13"/>
      <c r="M178" s="17"/>
      <c r="N178" s="18"/>
      <c r="O178" s="18"/>
      <c r="P178" s="18"/>
      <c r="Q178" s="18"/>
      <c r="R178" s="19"/>
      <c r="S178" s="19"/>
    </row>
    <row r="179" spans="1:19" x14ac:dyDescent="0.25">
      <c r="A179" s="12"/>
      <c r="B179" s="13"/>
      <c r="C179" s="14"/>
      <c r="D179" s="13"/>
      <c r="E179" s="15"/>
      <c r="F179" s="15" t="s">
        <v>33</v>
      </c>
      <c r="G179" s="16"/>
      <c r="H179" s="13"/>
      <c r="I179" s="13"/>
      <c r="J179" s="13"/>
      <c r="K179" s="13"/>
      <c r="L179" s="13"/>
      <c r="M179" s="17"/>
      <c r="N179" s="18"/>
      <c r="O179" s="18"/>
      <c r="P179" s="18"/>
      <c r="Q179" s="18"/>
      <c r="R179" s="19"/>
      <c r="S179" s="19"/>
    </row>
    <row r="180" spans="1:19" x14ac:dyDescent="0.25">
      <c r="A180" s="12"/>
      <c r="B180" s="13"/>
      <c r="C180" s="14"/>
      <c r="D180" s="13"/>
      <c r="E180" s="15"/>
      <c r="F180" s="15" t="s">
        <v>36</v>
      </c>
      <c r="G180" s="16"/>
      <c r="H180" s="13"/>
      <c r="I180" s="13"/>
      <c r="J180" s="13"/>
      <c r="K180" s="13"/>
      <c r="L180" s="13"/>
      <c r="M180" s="17"/>
      <c r="N180" s="18"/>
      <c r="O180" s="18"/>
      <c r="P180" s="18"/>
      <c r="Q180" s="18"/>
      <c r="R180" s="19"/>
      <c r="S180" s="19"/>
    </row>
    <row r="181" spans="1:19" x14ac:dyDescent="0.25">
      <c r="A181" s="12"/>
      <c r="B181" s="13"/>
      <c r="C181" s="14"/>
      <c r="D181" s="13"/>
      <c r="E181" s="15"/>
      <c r="F181" s="15" t="s">
        <v>33</v>
      </c>
      <c r="G181" s="16"/>
      <c r="H181" s="13"/>
      <c r="I181" s="13"/>
      <c r="J181" s="13"/>
      <c r="K181" s="13"/>
      <c r="L181" s="13"/>
      <c r="M181" s="17"/>
      <c r="N181" s="18"/>
      <c r="O181" s="18"/>
      <c r="P181" s="18"/>
      <c r="Q181" s="18"/>
      <c r="R181" s="19"/>
      <c r="S181" s="19"/>
    </row>
    <row r="182" spans="1:19" x14ac:dyDescent="0.25">
      <c r="A182" s="12"/>
      <c r="B182" s="13"/>
      <c r="C182" s="14"/>
      <c r="D182" s="13"/>
      <c r="E182" s="15"/>
      <c r="F182" s="15" t="s">
        <v>36</v>
      </c>
      <c r="G182" s="16"/>
      <c r="H182" s="13"/>
      <c r="I182" s="13"/>
      <c r="J182" s="13"/>
      <c r="K182" s="13"/>
      <c r="L182" s="13"/>
      <c r="M182" s="17"/>
      <c r="N182" s="18"/>
      <c r="O182" s="18"/>
      <c r="P182" s="18"/>
      <c r="Q182" s="18"/>
      <c r="R182" s="19"/>
      <c r="S182" s="19"/>
    </row>
    <row r="183" spans="1:19" x14ac:dyDescent="0.25">
      <c r="A183" s="12"/>
      <c r="B183" s="13"/>
      <c r="C183" s="14"/>
      <c r="D183" s="13"/>
      <c r="E183" s="15"/>
      <c r="F183" s="15" t="s">
        <v>26</v>
      </c>
      <c r="G183" s="16"/>
      <c r="H183" s="13"/>
      <c r="I183" s="13"/>
      <c r="J183" s="13"/>
      <c r="K183" s="13"/>
      <c r="L183" s="13"/>
      <c r="M183" s="17"/>
      <c r="N183" s="18"/>
      <c r="O183" s="18"/>
      <c r="P183" s="18"/>
      <c r="Q183" s="18"/>
      <c r="R183" s="19"/>
      <c r="S183" s="19"/>
    </row>
    <row r="184" spans="1:19" x14ac:dyDescent="0.25">
      <c r="A184" s="12"/>
      <c r="B184" s="13"/>
      <c r="C184" s="14"/>
      <c r="D184" s="13"/>
      <c r="E184" s="15"/>
      <c r="F184" s="15" t="s">
        <v>33</v>
      </c>
      <c r="G184" s="16"/>
      <c r="H184" s="13"/>
      <c r="I184" s="13"/>
      <c r="J184" s="13"/>
      <c r="K184" s="13"/>
      <c r="L184" s="13"/>
      <c r="M184" s="17"/>
      <c r="N184" s="18"/>
      <c r="O184" s="18"/>
      <c r="P184" s="18"/>
      <c r="Q184" s="18"/>
      <c r="R184" s="19"/>
      <c r="S184" s="19"/>
    </row>
    <row r="185" spans="1:19" x14ac:dyDescent="0.25">
      <c r="A185" s="12"/>
      <c r="B185" s="13"/>
      <c r="C185" s="14"/>
      <c r="D185" s="13"/>
      <c r="E185" s="15"/>
      <c r="F185" s="15" t="s">
        <v>36</v>
      </c>
      <c r="G185" s="16"/>
      <c r="H185" s="13"/>
      <c r="I185" s="13"/>
      <c r="J185" s="13"/>
      <c r="K185" s="13"/>
      <c r="L185" s="13"/>
      <c r="M185" s="17"/>
      <c r="N185" s="18"/>
      <c r="O185" s="18"/>
      <c r="P185" s="18"/>
      <c r="Q185" s="18"/>
      <c r="R185" s="19"/>
      <c r="S185" s="19"/>
    </row>
    <row r="186" spans="1:19" x14ac:dyDescent="0.25">
      <c r="A186" s="12"/>
      <c r="B186" s="13"/>
      <c r="C186" s="14"/>
      <c r="D186" s="13"/>
      <c r="E186" s="15"/>
      <c r="F186" s="15"/>
      <c r="G186" s="16"/>
      <c r="H186" s="13"/>
      <c r="I186" s="13"/>
      <c r="J186" s="13"/>
      <c r="K186" s="13"/>
      <c r="L186" s="13"/>
      <c r="M186" s="17"/>
      <c r="N186" s="18"/>
      <c r="O186" s="18"/>
      <c r="P186" s="18"/>
      <c r="Q186" s="18"/>
      <c r="R186" s="19"/>
      <c r="S186" s="19"/>
    </row>
    <row r="187" spans="1:19" x14ac:dyDescent="0.25">
      <c r="A187" s="12"/>
      <c r="B187" s="13"/>
      <c r="C187" s="14"/>
      <c r="D187" s="13"/>
      <c r="E187" s="15"/>
      <c r="F187" s="15"/>
      <c r="G187" s="16"/>
      <c r="H187" s="13"/>
      <c r="I187" s="13"/>
      <c r="J187" s="13"/>
      <c r="K187" s="13"/>
      <c r="L187" s="13"/>
      <c r="M187" s="17"/>
      <c r="N187" s="18"/>
      <c r="O187" s="18"/>
      <c r="P187" s="18"/>
      <c r="Q187" s="18"/>
      <c r="R187" s="19"/>
      <c r="S187" s="19"/>
    </row>
    <row r="188" spans="1:19" x14ac:dyDescent="0.25">
      <c r="A188" s="12"/>
      <c r="B188" s="13"/>
      <c r="C188" s="14"/>
      <c r="D188" s="13"/>
      <c r="E188" s="15"/>
      <c r="F188" s="15"/>
      <c r="G188" s="16"/>
      <c r="H188" s="13"/>
      <c r="I188" s="13"/>
      <c r="J188" s="13"/>
      <c r="K188" s="13"/>
      <c r="L188" s="13"/>
      <c r="M188" s="17"/>
      <c r="N188" s="18"/>
      <c r="O188" s="18"/>
      <c r="P188" s="18"/>
      <c r="Q188" s="18"/>
      <c r="R188" s="19"/>
      <c r="S188" s="19"/>
    </row>
    <row r="189" spans="1:19" x14ac:dyDescent="0.25">
      <c r="A189" s="12"/>
      <c r="B189" s="13"/>
      <c r="C189" s="14"/>
      <c r="D189" s="13"/>
      <c r="E189" s="15"/>
      <c r="F189" s="15"/>
      <c r="G189" s="16"/>
      <c r="H189" s="13"/>
      <c r="I189" s="13"/>
      <c r="J189" s="13"/>
      <c r="K189" s="13"/>
      <c r="L189" s="13"/>
      <c r="M189" s="17"/>
      <c r="N189" s="18"/>
      <c r="O189" s="18"/>
      <c r="P189" s="18"/>
      <c r="Q189" s="18"/>
      <c r="R189" s="19"/>
      <c r="S189" s="19"/>
    </row>
    <row r="190" spans="1:19" x14ac:dyDescent="0.25">
      <c r="A190" s="12"/>
      <c r="B190" s="13"/>
      <c r="C190" s="14"/>
      <c r="D190" s="13"/>
      <c r="E190" s="15"/>
      <c r="F190" s="15"/>
      <c r="G190" s="16"/>
      <c r="H190" s="13"/>
      <c r="I190" s="13"/>
      <c r="J190" s="13"/>
      <c r="K190" s="13"/>
      <c r="L190" s="13"/>
      <c r="M190" s="17"/>
      <c r="N190" s="18"/>
      <c r="O190" s="18"/>
      <c r="P190" s="18"/>
      <c r="Q190" s="18"/>
      <c r="R190" s="19"/>
      <c r="S190" s="19"/>
    </row>
    <row r="191" spans="1:19" x14ac:dyDescent="0.25">
      <c r="A191" s="12"/>
      <c r="B191" s="13"/>
      <c r="C191" s="14"/>
      <c r="D191" s="13"/>
      <c r="E191" s="15"/>
      <c r="F191" s="15"/>
      <c r="G191" s="16"/>
      <c r="H191" s="13"/>
      <c r="I191" s="13"/>
      <c r="J191" s="13"/>
      <c r="K191" s="13"/>
      <c r="L191" s="13"/>
      <c r="M191" s="17"/>
      <c r="N191" s="18"/>
      <c r="O191" s="18"/>
      <c r="P191" s="18"/>
      <c r="Q191" s="18"/>
      <c r="R191" s="19"/>
      <c r="S191" s="19"/>
    </row>
    <row r="192" spans="1:19" x14ac:dyDescent="0.25">
      <c r="A192" s="12"/>
      <c r="B192" s="13"/>
      <c r="C192" s="14"/>
      <c r="D192" s="13"/>
      <c r="E192" s="15"/>
      <c r="F192" s="15"/>
      <c r="G192" s="16"/>
      <c r="H192" s="13"/>
      <c r="I192" s="13"/>
      <c r="J192" s="13"/>
      <c r="K192" s="13"/>
      <c r="L192" s="13"/>
      <c r="M192" s="17"/>
      <c r="N192" s="18"/>
      <c r="O192" s="18"/>
      <c r="P192" s="18"/>
      <c r="Q192" s="18"/>
      <c r="R192" s="19"/>
      <c r="S192" s="19"/>
    </row>
    <row r="193" spans="1:19" x14ac:dyDescent="0.25">
      <c r="A193" s="12"/>
      <c r="B193" s="13"/>
      <c r="C193" s="14"/>
      <c r="D193" s="13"/>
      <c r="E193" s="15"/>
      <c r="F193" s="15"/>
      <c r="G193" s="16"/>
      <c r="H193" s="13"/>
      <c r="I193" s="13"/>
      <c r="J193" s="13"/>
      <c r="K193" s="13"/>
      <c r="L193" s="13"/>
      <c r="M193" s="17"/>
      <c r="N193" s="18"/>
      <c r="O193" s="18"/>
      <c r="P193" s="18"/>
      <c r="Q193" s="18"/>
      <c r="R193" s="19"/>
      <c r="S193" s="19"/>
    </row>
    <row r="194" spans="1:19" x14ac:dyDescent="0.25">
      <c r="A194" s="12"/>
      <c r="B194" s="13"/>
      <c r="C194" s="14"/>
      <c r="D194" s="13"/>
      <c r="E194" s="15"/>
      <c r="F194" s="15"/>
      <c r="G194" s="16"/>
      <c r="H194" s="13"/>
      <c r="I194" s="13"/>
      <c r="J194" s="13"/>
      <c r="K194" s="13"/>
      <c r="L194" s="13"/>
      <c r="M194" s="17"/>
      <c r="N194" s="18"/>
      <c r="O194" s="18"/>
      <c r="P194" s="18"/>
      <c r="Q194" s="18"/>
      <c r="R194" s="19"/>
      <c r="S194" s="19"/>
    </row>
    <row r="195" spans="1:19" x14ac:dyDescent="0.25">
      <c r="A195" s="12"/>
      <c r="B195" s="13"/>
      <c r="C195" s="14"/>
      <c r="D195" s="13"/>
      <c r="E195" s="15"/>
      <c r="F195" s="15"/>
      <c r="G195" s="16"/>
      <c r="H195" s="13"/>
      <c r="I195" s="13"/>
      <c r="J195" s="13"/>
      <c r="K195" s="13"/>
      <c r="L195" s="13"/>
      <c r="M195" s="17"/>
      <c r="N195" s="18"/>
      <c r="O195" s="18"/>
      <c r="P195" s="18"/>
      <c r="Q195" s="18"/>
      <c r="R195" s="19"/>
      <c r="S195" s="19"/>
    </row>
    <row r="196" spans="1:19" x14ac:dyDescent="0.25">
      <c r="A196" s="12"/>
      <c r="B196" s="13"/>
      <c r="C196" s="14"/>
      <c r="D196" s="13"/>
      <c r="E196" s="15"/>
      <c r="F196" s="15"/>
      <c r="G196" s="16"/>
      <c r="H196" s="13"/>
      <c r="I196" s="13"/>
      <c r="J196" s="13"/>
      <c r="K196" s="13"/>
      <c r="L196" s="13"/>
      <c r="M196" s="17"/>
      <c r="N196" s="18"/>
      <c r="O196" s="18"/>
      <c r="P196" s="18"/>
      <c r="Q196" s="18"/>
      <c r="R196" s="19"/>
      <c r="S196" s="19"/>
    </row>
    <row r="197" spans="1:19" x14ac:dyDescent="0.25">
      <c r="A197" s="12"/>
      <c r="B197" s="13"/>
      <c r="C197" s="14"/>
      <c r="D197" s="13"/>
      <c r="E197" s="15"/>
      <c r="F197" s="15"/>
      <c r="G197" s="16"/>
      <c r="H197" s="13"/>
      <c r="I197" s="13"/>
      <c r="J197" s="13"/>
      <c r="K197" s="13"/>
      <c r="L197" s="13"/>
      <c r="M197" s="17"/>
      <c r="N197" s="18"/>
      <c r="O197" s="18"/>
      <c r="P197" s="18"/>
      <c r="Q197" s="18"/>
      <c r="R197" s="19"/>
      <c r="S197" s="19"/>
    </row>
    <row r="198" spans="1:19" x14ac:dyDescent="0.25">
      <c r="A198" s="12"/>
      <c r="B198" s="13"/>
      <c r="C198" s="14"/>
      <c r="D198" s="13"/>
      <c r="E198" s="15"/>
      <c r="F198" s="15"/>
      <c r="G198" s="16"/>
      <c r="H198" s="13"/>
      <c r="I198" s="13"/>
      <c r="J198" s="13"/>
      <c r="K198" s="13"/>
      <c r="L198" s="13"/>
      <c r="M198" s="17"/>
      <c r="N198" s="18"/>
      <c r="O198" s="18"/>
      <c r="P198" s="18"/>
      <c r="Q198" s="18"/>
      <c r="R198" s="19"/>
      <c r="S198" s="19"/>
    </row>
    <row r="199" spans="1:19" x14ac:dyDescent="0.25">
      <c r="A199" s="12"/>
      <c r="B199" s="13"/>
      <c r="C199" s="14"/>
      <c r="D199" s="13"/>
      <c r="E199" s="15"/>
      <c r="F199" s="15"/>
      <c r="G199" s="16"/>
      <c r="H199" s="13"/>
      <c r="I199" s="13"/>
      <c r="J199" s="13"/>
      <c r="K199" s="13"/>
      <c r="L199" s="13"/>
      <c r="M199" s="17"/>
      <c r="N199" s="18"/>
      <c r="O199" s="18"/>
      <c r="P199" s="18"/>
      <c r="Q199" s="18"/>
      <c r="R199" s="19"/>
      <c r="S199" s="19"/>
    </row>
    <row r="200" spans="1:19" x14ac:dyDescent="0.25">
      <c r="A200" s="12"/>
      <c r="B200" s="13"/>
      <c r="C200" s="14"/>
      <c r="D200" s="13"/>
      <c r="E200" s="15"/>
      <c r="F200" s="15"/>
      <c r="G200" s="16"/>
      <c r="H200" s="13"/>
      <c r="I200" s="13"/>
      <c r="J200" s="13"/>
      <c r="K200" s="13"/>
      <c r="L200" s="13"/>
      <c r="M200" s="17"/>
      <c r="N200" s="18"/>
      <c r="O200" s="18"/>
      <c r="P200" s="18"/>
      <c r="Q200" s="18"/>
      <c r="R200" s="19"/>
      <c r="S200" s="19"/>
    </row>
    <row r="201" spans="1:19" x14ac:dyDescent="0.25">
      <c r="A201" s="12"/>
      <c r="B201" s="13"/>
      <c r="C201" s="14"/>
      <c r="D201" s="13"/>
      <c r="E201" s="15"/>
      <c r="F201" s="15"/>
      <c r="G201" s="16"/>
      <c r="H201" s="13"/>
      <c r="I201" s="13"/>
      <c r="J201" s="13"/>
      <c r="K201" s="13"/>
      <c r="L201" s="13"/>
      <c r="M201" s="17"/>
      <c r="N201" s="18"/>
      <c r="O201" s="18"/>
      <c r="P201" s="18"/>
      <c r="Q201" s="18"/>
      <c r="R201" s="19"/>
      <c r="S201" s="19"/>
    </row>
    <row r="202" spans="1:19" x14ac:dyDescent="0.25">
      <c r="A202" s="12"/>
      <c r="B202" s="13"/>
      <c r="C202" s="14"/>
      <c r="D202" s="13"/>
      <c r="E202" s="15"/>
      <c r="F202" s="15"/>
      <c r="G202" s="16"/>
      <c r="H202" s="13"/>
      <c r="I202" s="13"/>
      <c r="J202" s="13"/>
      <c r="K202" s="13"/>
      <c r="L202" s="13"/>
      <c r="M202" s="17"/>
      <c r="N202" s="18"/>
      <c r="O202" s="18"/>
      <c r="P202" s="18"/>
      <c r="Q202" s="18"/>
      <c r="R202" s="19"/>
      <c r="S202" s="19"/>
    </row>
    <row r="203" spans="1:19" x14ac:dyDescent="0.25">
      <c r="A203" s="12"/>
      <c r="B203" s="13"/>
      <c r="C203" s="14"/>
      <c r="D203" s="13"/>
      <c r="E203" s="15"/>
      <c r="F203" s="15"/>
      <c r="G203" s="16"/>
      <c r="H203" s="13"/>
      <c r="I203" s="13"/>
      <c r="J203" s="13"/>
      <c r="K203" s="13"/>
      <c r="L203" s="13"/>
      <c r="M203" s="17"/>
      <c r="N203" s="18"/>
      <c r="O203" s="18"/>
      <c r="P203" s="18"/>
      <c r="Q203" s="18"/>
      <c r="R203" s="19"/>
      <c r="S203" s="19"/>
    </row>
    <row r="204" spans="1:19" x14ac:dyDescent="0.25">
      <c r="A204" s="12"/>
      <c r="B204" s="13"/>
      <c r="C204" s="14"/>
      <c r="D204" s="13"/>
      <c r="E204" s="15"/>
      <c r="F204" s="15"/>
      <c r="G204" s="16"/>
      <c r="H204" s="13"/>
      <c r="I204" s="13"/>
      <c r="J204" s="13"/>
      <c r="K204" s="13"/>
      <c r="L204" s="13"/>
      <c r="M204" s="17"/>
      <c r="N204" s="18"/>
      <c r="O204" s="18"/>
      <c r="P204" s="18"/>
      <c r="Q204" s="18"/>
      <c r="R204" s="19"/>
      <c r="S204" s="19"/>
    </row>
    <row r="205" spans="1:19" x14ac:dyDescent="0.25">
      <c r="A205" s="12"/>
      <c r="B205" s="13"/>
      <c r="C205" s="14"/>
      <c r="D205" s="13"/>
      <c r="E205" s="15"/>
      <c r="F205" s="15"/>
      <c r="G205" s="16"/>
      <c r="H205" s="13"/>
      <c r="I205" s="13"/>
      <c r="J205" s="13"/>
      <c r="K205" s="13"/>
      <c r="L205" s="13"/>
      <c r="M205" s="17"/>
      <c r="N205" s="18"/>
      <c r="O205" s="18"/>
      <c r="P205" s="18"/>
      <c r="Q205" s="18"/>
      <c r="R205" s="19"/>
      <c r="S205" s="19"/>
    </row>
  </sheetData>
  <sheetProtection selectLockedCells="1"/>
  <autoFilter ref="A1:S65" xr:uid="{3246FABA-B38B-41C3-B89A-E8B6B21AD0EF}"/>
  <dataValidations count="3">
    <dataValidation type="list" allowBlank="1" showInputMessage="1" showErrorMessage="1" sqref="B2:B8" xr:uid="{C2E83B74-C1A3-4912-B19A-94E8231632C1}">
      <formula1>MeasureLegacy</formula1>
    </dataValidation>
    <dataValidation type="list" allowBlank="1" showInputMessage="1" showErrorMessage="1" sqref="L173:L195 L78:L80 L2:L68" xr:uid="{F9050A8A-D203-4782-89A6-808EA6D2B649}">
      <formula1>DeliveryType</formula1>
    </dataValidation>
    <dataValidation type="list" allowBlank="1" showInputMessage="1" showErrorMessage="1" sqref="E2:E8 G2:G13 G15:G65" xr:uid="{C0B9D942-3D64-4383-AD91-0876A05D6241}">
      <formula1>Sector</formula1>
    </dataValidation>
  </dataValidations>
  <pageMargins left="0.75" right="0.75" top="1" bottom="1" header="0.5" footer="0.5"/>
  <pageSetup scale="43" fitToWidth="6" fitToHeight="0" orientation="landscape" r:id="rId1"/>
  <headerFooter alignWithMargins="0">
    <oddHeader>&amp;C&amp;F&amp;R&amp;18&amp;KFF0000PROPRIETARY AND CONFIDENTIAL</oddHeader>
    <oddFooter>&amp;C&amp;A - &amp;P&amp;R&amp;D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4B87-E152-4062-B705-69498211FC79}">
  <dimension ref="A1:AH185"/>
  <sheetViews>
    <sheetView topLeftCell="J154" zoomScale="86" workbookViewId="0">
      <selection activeCell="O171" sqref="O171:Y185"/>
    </sheetView>
  </sheetViews>
  <sheetFormatPr defaultRowHeight="13.2" x14ac:dyDescent="0.25"/>
  <cols>
    <col min="2" max="2" width="30.5546875" customWidth="1"/>
    <col min="15" max="15" width="26" customWidth="1"/>
  </cols>
  <sheetData>
    <row r="1" spans="1:34" ht="14.4" x14ac:dyDescent="0.25">
      <c r="A1" s="31" t="s">
        <v>207</v>
      </c>
      <c r="B1" s="31" t="s">
        <v>7</v>
      </c>
      <c r="C1" s="31" t="s">
        <v>4</v>
      </c>
      <c r="D1" s="31" t="s">
        <v>5</v>
      </c>
      <c r="E1" s="31" t="s">
        <v>208</v>
      </c>
      <c r="F1" s="31" t="s">
        <v>2</v>
      </c>
      <c r="G1" s="31" t="s">
        <v>3</v>
      </c>
      <c r="H1" s="31" t="s">
        <v>12</v>
      </c>
      <c r="I1" s="31">
        <v>2025</v>
      </c>
      <c r="J1" s="31">
        <v>2026</v>
      </c>
      <c r="K1" s="31">
        <v>2027</v>
      </c>
      <c r="L1" s="31">
        <v>2028</v>
      </c>
      <c r="M1" s="31">
        <v>2029</v>
      </c>
      <c r="N1" s="31">
        <v>2030</v>
      </c>
      <c r="O1" s="31">
        <v>2031</v>
      </c>
      <c r="P1" s="31">
        <v>2032</v>
      </c>
      <c r="Q1" s="31">
        <v>2033</v>
      </c>
      <c r="R1" s="31">
        <v>2034</v>
      </c>
      <c r="S1" s="31">
        <v>2035</v>
      </c>
      <c r="T1" s="31">
        <v>2036</v>
      </c>
      <c r="U1" s="31">
        <v>2037</v>
      </c>
      <c r="V1" s="31">
        <v>2038</v>
      </c>
      <c r="W1" s="31">
        <v>2039</v>
      </c>
      <c r="X1" s="31">
        <v>2040</v>
      </c>
      <c r="Y1" s="31">
        <v>2041</v>
      </c>
      <c r="Z1" s="31">
        <v>2042</v>
      </c>
      <c r="AA1" s="31">
        <v>2043</v>
      </c>
      <c r="AB1" s="31">
        <v>2044</v>
      </c>
      <c r="AC1" s="31">
        <v>2045</v>
      </c>
      <c r="AD1" s="31">
        <v>2046</v>
      </c>
      <c r="AE1" s="31">
        <v>2047</v>
      </c>
      <c r="AF1" s="31">
        <v>2048</v>
      </c>
      <c r="AG1" s="31">
        <v>2049</v>
      </c>
      <c r="AH1" s="31">
        <v>2050</v>
      </c>
    </row>
    <row r="2" spans="1:34" ht="14.4" x14ac:dyDescent="0.3">
      <c r="A2">
        <v>1</v>
      </c>
      <c r="B2" t="s">
        <v>28</v>
      </c>
      <c r="C2" t="s">
        <v>25</v>
      </c>
      <c r="D2" t="s">
        <v>26</v>
      </c>
      <c r="E2" t="s">
        <v>221</v>
      </c>
      <c r="F2" t="s">
        <v>23</v>
      </c>
      <c r="G2" t="s">
        <v>24</v>
      </c>
      <c r="H2">
        <v>14</v>
      </c>
      <c r="I2">
        <v>6.010742798678647E-3</v>
      </c>
      <c r="J2" s="27" t="str">
        <f>VLOOKUP($A2,'Measure Inputs'!$A$2:$S$65,2,FALSE)</f>
        <v>Existing</v>
      </c>
      <c r="K2" s="27" t="str">
        <f>VLOOKUP($A2,'Measure Inputs'!$A$2:$S$65,3,FALSE)</f>
        <v>Energy Affordability</v>
      </c>
      <c r="L2" s="27" t="str">
        <f>VLOOKUP($A2,'Measure Inputs'!$A$2:$S$65,4,FALSE)</f>
        <v>Appliance</v>
      </c>
      <c r="M2" s="27" t="str">
        <f>VLOOKUP($A2,'Measure Inputs'!$A$2:$S$65,5,FALSE)</f>
        <v>Residential</v>
      </c>
      <c r="N2" s="27" t="str">
        <f>VLOOKUP($A2,'Measure Inputs'!$A$2:$S$65,7,FALSE)</f>
        <v>Appliances</v>
      </c>
      <c r="O2" s="27" t="str">
        <f>VLOOKUP($A2,'Measure Inputs'!$A$2:$S$65,9,FALSE)</f>
        <v>ENERGY STAR Clothes Washer</v>
      </c>
      <c r="P2" s="27" t="str">
        <f>VLOOKUP($A2,'Measure Inputs'!$A$2:$S$65,10,FALSE)</f>
        <v>Standard Clothes Washer</v>
      </c>
      <c r="Q2" s="27" t="str">
        <f>VLOOKUP($A2,'Measure Inputs'!$A$2:$S$65,11,FALSE)</f>
        <v>per unit</v>
      </c>
      <c r="R2" s="27" t="str">
        <f>VLOOKUP($A2,'Measure Inputs'!$A$2:$S$65,12,FALSE)</f>
        <v>Time of Sale</v>
      </c>
      <c r="S2" s="27">
        <f>VLOOKUP($A2,'Measure Inputs'!$A$2:$S$65,13,FALSE)</f>
        <v>14</v>
      </c>
      <c r="T2" s="27">
        <f>VLOOKUP($A2,'Measure Inputs'!$A$2:$S$65,14,FALSE)</f>
        <v>118.32000000000001</v>
      </c>
      <c r="U2" s="27">
        <f>VLOOKUP($A2,'Measure Inputs'!$A$2:$S$65,15,FALSE)</f>
        <v>0</v>
      </c>
      <c r="V2" s="27">
        <f>VLOOKUP($A2,'Measure Inputs'!$A$2:$S$65,16,FALSE)</f>
        <v>100</v>
      </c>
      <c r="W2" s="27">
        <f>VLOOKUP($A2,'Measure Inputs'!$A$2:$S$65,17,FALSE)</f>
        <v>0</v>
      </c>
      <c r="X2" s="27" t="str">
        <f>VLOOKUP($A2,'Measure Inputs'!$A$2:$S$65,18,FALSE)</f>
        <v>No</v>
      </c>
      <c r="Y2" s="32">
        <f>VLOOKUP($A2,'Measure Inputs'!$A$2:$S$65,19,FALSE)</f>
        <v>1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</row>
    <row r="3" spans="1:34" ht="14.4" x14ac:dyDescent="0.3">
      <c r="A3">
        <v>1</v>
      </c>
      <c r="B3" t="s">
        <v>28</v>
      </c>
      <c r="C3" t="s">
        <v>25</v>
      </c>
      <c r="D3" t="s">
        <v>33</v>
      </c>
      <c r="E3" t="s">
        <v>221</v>
      </c>
      <c r="F3" t="s">
        <v>23</v>
      </c>
      <c r="G3" t="s">
        <v>24</v>
      </c>
      <c r="H3">
        <v>14</v>
      </c>
      <c r="I3">
        <v>4.2302340716802436E-3</v>
      </c>
      <c r="J3" s="27" t="str">
        <f>VLOOKUP($A3,'Measure Inputs'!$A$2:$S$65,2,FALSE)</f>
        <v>Existing</v>
      </c>
      <c r="K3" s="27" t="str">
        <f>VLOOKUP($A3,'Measure Inputs'!$A$2:$S$65,3,FALSE)</f>
        <v>Energy Affordability</v>
      </c>
      <c r="L3" s="27" t="str">
        <f>VLOOKUP($A3,'Measure Inputs'!$A$2:$S$65,4,FALSE)</f>
        <v>Appliance</v>
      </c>
      <c r="M3" s="27" t="str">
        <f>VLOOKUP($A3,'Measure Inputs'!$A$2:$S$65,5,FALSE)</f>
        <v>Residential</v>
      </c>
      <c r="N3" s="27" t="str">
        <f>VLOOKUP($A3,'Measure Inputs'!$A$2:$S$65,7,FALSE)</f>
        <v>Appliances</v>
      </c>
      <c r="O3" s="27" t="str">
        <f>VLOOKUP($A3,'Measure Inputs'!$A$2:$S$65,9,FALSE)</f>
        <v>ENERGY STAR Clothes Washer</v>
      </c>
      <c r="P3" s="27" t="str">
        <f>VLOOKUP($A3,'Measure Inputs'!$A$2:$S$65,10,FALSE)</f>
        <v>Standard Clothes Washer</v>
      </c>
      <c r="Q3" s="27" t="str">
        <f>VLOOKUP($A3,'Measure Inputs'!$A$2:$S$65,11,FALSE)</f>
        <v>per unit</v>
      </c>
      <c r="R3" s="27" t="str">
        <f>VLOOKUP($A3,'Measure Inputs'!$A$2:$S$65,12,FALSE)</f>
        <v>Time of Sale</v>
      </c>
      <c r="S3" s="27">
        <f>VLOOKUP($A3,'Measure Inputs'!$A$2:$S$65,13,FALSE)</f>
        <v>14</v>
      </c>
      <c r="T3" s="27">
        <f>VLOOKUP($A3,'Measure Inputs'!$A$2:$S$65,14,FALSE)</f>
        <v>118.32000000000001</v>
      </c>
      <c r="U3" s="27">
        <f>VLOOKUP($A3,'Measure Inputs'!$A$2:$S$65,15,FALSE)</f>
        <v>0</v>
      </c>
      <c r="V3" s="27">
        <f>VLOOKUP($A3,'Measure Inputs'!$A$2:$S$65,16,FALSE)</f>
        <v>100</v>
      </c>
      <c r="W3" s="27">
        <f>VLOOKUP($A3,'Measure Inputs'!$A$2:$S$65,17,FALSE)</f>
        <v>0</v>
      </c>
      <c r="X3" s="27" t="str">
        <f>VLOOKUP($A3,'Measure Inputs'!$A$2:$S$65,18,FALSE)</f>
        <v>No</v>
      </c>
      <c r="Y3" s="32">
        <f>VLOOKUP($A3,'Measure Inputs'!$A$2:$S$65,19,FALSE)</f>
        <v>1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</row>
    <row r="4" spans="1:34" ht="14.4" x14ac:dyDescent="0.3">
      <c r="A4">
        <v>1</v>
      </c>
      <c r="B4" t="s">
        <v>28</v>
      </c>
      <c r="C4" t="s">
        <v>25</v>
      </c>
      <c r="D4" t="s">
        <v>36</v>
      </c>
      <c r="E4" t="s">
        <v>221</v>
      </c>
      <c r="F4" t="s">
        <v>23</v>
      </c>
      <c r="G4" t="s">
        <v>24</v>
      </c>
      <c r="H4">
        <v>14</v>
      </c>
      <c r="I4">
        <v>5.6569972740134113E-3</v>
      </c>
      <c r="J4" s="27" t="str">
        <f>VLOOKUP($A4,'Measure Inputs'!$A$2:$S$65,2,FALSE)</f>
        <v>Existing</v>
      </c>
      <c r="K4" s="27" t="str">
        <f>VLOOKUP($A4,'Measure Inputs'!$A$2:$S$65,3,FALSE)</f>
        <v>Energy Affordability</v>
      </c>
      <c r="L4" s="27" t="str">
        <f>VLOOKUP($A4,'Measure Inputs'!$A$2:$S$65,4,FALSE)</f>
        <v>Appliance</v>
      </c>
      <c r="M4" s="27" t="str">
        <f>VLOOKUP($A4,'Measure Inputs'!$A$2:$S$65,5,FALSE)</f>
        <v>Residential</v>
      </c>
      <c r="N4" s="27" t="str">
        <f>VLOOKUP($A4,'Measure Inputs'!$A$2:$S$65,7,FALSE)</f>
        <v>Appliances</v>
      </c>
      <c r="O4" s="27" t="str">
        <f>VLOOKUP($A4,'Measure Inputs'!$A$2:$S$65,9,FALSE)</f>
        <v>ENERGY STAR Clothes Washer</v>
      </c>
      <c r="P4" s="27" t="str">
        <f>VLOOKUP($A4,'Measure Inputs'!$A$2:$S$65,10,FALSE)</f>
        <v>Standard Clothes Washer</v>
      </c>
      <c r="Q4" s="27" t="str">
        <f>VLOOKUP($A4,'Measure Inputs'!$A$2:$S$65,11,FALSE)</f>
        <v>per unit</v>
      </c>
      <c r="R4" s="27" t="str">
        <f>VLOOKUP($A4,'Measure Inputs'!$A$2:$S$65,12,FALSE)</f>
        <v>Time of Sale</v>
      </c>
      <c r="S4" s="27">
        <f>VLOOKUP($A4,'Measure Inputs'!$A$2:$S$65,13,FALSE)</f>
        <v>14</v>
      </c>
      <c r="T4" s="27">
        <f>VLOOKUP($A4,'Measure Inputs'!$A$2:$S$65,14,FALSE)</f>
        <v>118.32000000000001</v>
      </c>
      <c r="U4" s="27">
        <f>VLOOKUP($A4,'Measure Inputs'!$A$2:$S$65,15,FALSE)</f>
        <v>0</v>
      </c>
      <c r="V4" s="27">
        <f>VLOOKUP($A4,'Measure Inputs'!$A$2:$S$65,16,FALSE)</f>
        <v>100</v>
      </c>
      <c r="W4" s="27">
        <f>VLOOKUP($A4,'Measure Inputs'!$A$2:$S$65,17,FALSE)</f>
        <v>0</v>
      </c>
      <c r="X4" s="27" t="str">
        <f>VLOOKUP($A4,'Measure Inputs'!$A$2:$S$65,18,FALSE)</f>
        <v>No</v>
      </c>
      <c r="Y4" s="32">
        <f>VLOOKUP($A4,'Measure Inputs'!$A$2:$S$65,19,FALSE)</f>
        <v>1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</row>
    <row r="5" spans="1:34" ht="14.4" x14ac:dyDescent="0.3">
      <c r="A5">
        <v>2</v>
      </c>
      <c r="B5" t="s">
        <v>34</v>
      </c>
      <c r="C5" t="s">
        <v>25</v>
      </c>
      <c r="D5" t="s">
        <v>26</v>
      </c>
      <c r="E5" t="s">
        <v>221</v>
      </c>
      <c r="F5" t="s">
        <v>23</v>
      </c>
      <c r="G5" t="s">
        <v>24</v>
      </c>
      <c r="H5">
        <v>16</v>
      </c>
      <c r="I5">
        <v>1.184520292890775E-2</v>
      </c>
      <c r="J5" s="27" t="str">
        <f>VLOOKUP($A5,'Measure Inputs'!$A$2:$S$65,2,FALSE)</f>
        <v>Existing</v>
      </c>
      <c r="K5" s="27" t="str">
        <f>VLOOKUP($A5,'Measure Inputs'!$A$2:$S$65,3,FALSE)</f>
        <v>Energy Affordability</v>
      </c>
      <c r="L5" s="27" t="str">
        <f>VLOOKUP($A5,'Measure Inputs'!$A$2:$S$65,4,FALSE)</f>
        <v>Appliance</v>
      </c>
      <c r="M5" s="27" t="str">
        <f>VLOOKUP($A5,'Measure Inputs'!$A$2:$S$65,5,FALSE)</f>
        <v>Residential</v>
      </c>
      <c r="N5" s="27" t="str">
        <f>VLOOKUP($A5,'Measure Inputs'!$A$2:$S$65,7,FALSE)</f>
        <v>Appliances</v>
      </c>
      <c r="O5" s="27" t="str">
        <f>VLOOKUP($A5,'Measure Inputs'!$A$2:$S$65,9,FALSE)</f>
        <v>Heat Pump Clothes Dryer</v>
      </c>
      <c r="P5" s="27" t="str">
        <f>VLOOKUP($A5,'Measure Inputs'!$A$2:$S$65,10,FALSE)</f>
        <v>Standard Electric Clothes Dryer</v>
      </c>
      <c r="Q5" s="27" t="str">
        <f>VLOOKUP($A5,'Measure Inputs'!$A$2:$S$65,11,FALSE)</f>
        <v>per unit</v>
      </c>
      <c r="R5" s="27" t="str">
        <f>VLOOKUP($A5,'Measure Inputs'!$A$2:$S$65,12,FALSE)</f>
        <v>Time of Sale</v>
      </c>
      <c r="S5" s="27">
        <f>VLOOKUP($A5,'Measure Inputs'!$A$2:$S$65,13,FALSE)</f>
        <v>16</v>
      </c>
      <c r="T5" s="27">
        <f>VLOOKUP($A5,'Measure Inputs'!$A$2:$S$65,14,FALSE)</f>
        <v>206.72000000000003</v>
      </c>
      <c r="U5" s="27">
        <f>VLOOKUP($A5,'Measure Inputs'!$A$2:$S$65,15,FALSE)</f>
        <v>0</v>
      </c>
      <c r="V5" s="27">
        <f>VLOOKUP($A5,'Measure Inputs'!$A$2:$S$65,16,FALSE)</f>
        <v>100</v>
      </c>
      <c r="W5" s="27">
        <f>VLOOKUP($A5,'Measure Inputs'!$A$2:$S$65,17,FALSE)</f>
        <v>0</v>
      </c>
      <c r="X5" s="27" t="str">
        <f>VLOOKUP($A5,'Measure Inputs'!$A$2:$S$65,18,FALSE)</f>
        <v>No</v>
      </c>
      <c r="Y5" s="32">
        <f>VLOOKUP($A5,'Measure Inputs'!$A$2:$S$65,19,FALSE)</f>
        <v>0.5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</row>
    <row r="6" spans="1:34" ht="14.4" x14ac:dyDescent="0.3">
      <c r="A6">
        <v>2</v>
      </c>
      <c r="B6" t="s">
        <v>34</v>
      </c>
      <c r="C6" t="s">
        <v>25</v>
      </c>
      <c r="D6" t="s">
        <v>33</v>
      </c>
      <c r="E6" t="s">
        <v>221</v>
      </c>
      <c r="F6" t="s">
        <v>23</v>
      </c>
      <c r="G6" t="s">
        <v>24</v>
      </c>
      <c r="H6">
        <v>16</v>
      </c>
      <c r="I6">
        <v>1.328259954326831E-2</v>
      </c>
      <c r="J6" s="27" t="str">
        <f>VLOOKUP($A6,'Measure Inputs'!$A$2:$S$65,2,FALSE)</f>
        <v>Existing</v>
      </c>
      <c r="K6" s="27" t="str">
        <f>VLOOKUP($A6,'Measure Inputs'!$A$2:$S$65,3,FALSE)</f>
        <v>Energy Affordability</v>
      </c>
      <c r="L6" s="27" t="str">
        <f>VLOOKUP($A6,'Measure Inputs'!$A$2:$S$65,4,FALSE)</f>
        <v>Appliance</v>
      </c>
      <c r="M6" s="27" t="str">
        <f>VLOOKUP($A6,'Measure Inputs'!$A$2:$S$65,5,FALSE)</f>
        <v>Residential</v>
      </c>
      <c r="N6" s="27" t="str">
        <f>VLOOKUP($A6,'Measure Inputs'!$A$2:$S$65,7,FALSE)</f>
        <v>Appliances</v>
      </c>
      <c r="O6" s="27" t="str">
        <f>VLOOKUP($A6,'Measure Inputs'!$A$2:$S$65,9,FALSE)</f>
        <v>Heat Pump Clothes Dryer</v>
      </c>
      <c r="P6" s="27" t="str">
        <f>VLOOKUP($A6,'Measure Inputs'!$A$2:$S$65,10,FALSE)</f>
        <v>Standard Electric Clothes Dryer</v>
      </c>
      <c r="Q6" s="27" t="str">
        <f>VLOOKUP($A6,'Measure Inputs'!$A$2:$S$65,11,FALSE)</f>
        <v>per unit</v>
      </c>
      <c r="R6" s="27" t="str">
        <f>VLOOKUP($A6,'Measure Inputs'!$A$2:$S$65,12,FALSE)</f>
        <v>Time of Sale</v>
      </c>
      <c r="S6" s="27">
        <f>VLOOKUP($A6,'Measure Inputs'!$A$2:$S$65,13,FALSE)</f>
        <v>16</v>
      </c>
      <c r="T6" s="27">
        <f>VLOOKUP($A6,'Measure Inputs'!$A$2:$S$65,14,FALSE)</f>
        <v>206.72000000000003</v>
      </c>
      <c r="U6" s="27">
        <f>VLOOKUP($A6,'Measure Inputs'!$A$2:$S$65,15,FALSE)</f>
        <v>0</v>
      </c>
      <c r="V6" s="27">
        <f>VLOOKUP($A6,'Measure Inputs'!$A$2:$S$65,16,FALSE)</f>
        <v>100</v>
      </c>
      <c r="W6" s="27">
        <f>VLOOKUP($A6,'Measure Inputs'!$A$2:$S$65,17,FALSE)</f>
        <v>0</v>
      </c>
      <c r="X6" s="27" t="str">
        <f>VLOOKUP($A6,'Measure Inputs'!$A$2:$S$65,18,FALSE)</f>
        <v>No</v>
      </c>
      <c r="Y6" s="32">
        <f>VLOOKUP($A6,'Measure Inputs'!$A$2:$S$65,19,FALSE)</f>
        <v>0.5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</row>
    <row r="7" spans="1:34" ht="14.4" x14ac:dyDescent="0.3">
      <c r="A7">
        <v>2</v>
      </c>
      <c r="B7" t="s">
        <v>34</v>
      </c>
      <c r="C7" t="s">
        <v>25</v>
      </c>
      <c r="D7" t="s">
        <v>36</v>
      </c>
      <c r="E7" t="s">
        <v>221</v>
      </c>
      <c r="F7" t="s">
        <v>23</v>
      </c>
      <c r="G7" t="s">
        <v>24</v>
      </c>
      <c r="H7">
        <v>16</v>
      </c>
      <c r="I7">
        <v>1.7535072759231309E-2</v>
      </c>
      <c r="J7" s="27" t="str">
        <f>VLOOKUP($A7,'Measure Inputs'!$A$2:$S$65,2,FALSE)</f>
        <v>Existing</v>
      </c>
      <c r="K7" s="27" t="str">
        <f>VLOOKUP($A7,'Measure Inputs'!$A$2:$S$65,3,FALSE)</f>
        <v>Energy Affordability</v>
      </c>
      <c r="L7" s="27" t="str">
        <f>VLOOKUP($A7,'Measure Inputs'!$A$2:$S$65,4,FALSE)</f>
        <v>Appliance</v>
      </c>
      <c r="M7" s="27" t="str">
        <f>VLOOKUP($A7,'Measure Inputs'!$A$2:$S$65,5,FALSE)</f>
        <v>Residential</v>
      </c>
      <c r="N7" s="27" t="str">
        <f>VLOOKUP($A7,'Measure Inputs'!$A$2:$S$65,7,FALSE)</f>
        <v>Appliances</v>
      </c>
      <c r="O7" s="27" t="str">
        <f>VLOOKUP($A7,'Measure Inputs'!$A$2:$S$65,9,FALSE)</f>
        <v>Heat Pump Clothes Dryer</v>
      </c>
      <c r="P7" s="27" t="str">
        <f>VLOOKUP($A7,'Measure Inputs'!$A$2:$S$65,10,FALSE)</f>
        <v>Standard Electric Clothes Dryer</v>
      </c>
      <c r="Q7" s="27" t="str">
        <f>VLOOKUP($A7,'Measure Inputs'!$A$2:$S$65,11,FALSE)</f>
        <v>per unit</v>
      </c>
      <c r="R7" s="27" t="str">
        <f>VLOOKUP($A7,'Measure Inputs'!$A$2:$S$65,12,FALSE)</f>
        <v>Time of Sale</v>
      </c>
      <c r="S7" s="27">
        <f>VLOOKUP($A7,'Measure Inputs'!$A$2:$S$65,13,FALSE)</f>
        <v>16</v>
      </c>
      <c r="T7" s="27">
        <f>VLOOKUP($A7,'Measure Inputs'!$A$2:$S$65,14,FALSE)</f>
        <v>206.72000000000003</v>
      </c>
      <c r="U7" s="27">
        <f>VLOOKUP($A7,'Measure Inputs'!$A$2:$S$65,15,FALSE)</f>
        <v>0</v>
      </c>
      <c r="V7" s="27">
        <f>VLOOKUP($A7,'Measure Inputs'!$A$2:$S$65,16,FALSE)</f>
        <v>100</v>
      </c>
      <c r="W7" s="27">
        <f>VLOOKUP($A7,'Measure Inputs'!$A$2:$S$65,17,FALSE)</f>
        <v>0</v>
      </c>
      <c r="X7" s="27" t="str">
        <f>VLOOKUP($A7,'Measure Inputs'!$A$2:$S$65,18,FALSE)</f>
        <v>No</v>
      </c>
      <c r="Y7" s="32">
        <f>VLOOKUP($A7,'Measure Inputs'!$A$2:$S$65,19,FALSE)</f>
        <v>0.5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</row>
    <row r="8" spans="1:34" ht="14.4" x14ac:dyDescent="0.3">
      <c r="A8">
        <v>3</v>
      </c>
      <c r="B8" t="s">
        <v>37</v>
      </c>
      <c r="C8" t="s">
        <v>25</v>
      </c>
      <c r="D8" t="s">
        <v>26</v>
      </c>
      <c r="E8" t="s">
        <v>221</v>
      </c>
      <c r="F8" t="s">
        <v>23</v>
      </c>
      <c r="G8" t="s">
        <v>24</v>
      </c>
      <c r="H8">
        <v>16</v>
      </c>
      <c r="I8">
        <v>8.2619456827255321E-3</v>
      </c>
      <c r="J8" s="27" t="str">
        <f>VLOOKUP($A8,'Measure Inputs'!$A$2:$S$65,2,FALSE)</f>
        <v>Existing</v>
      </c>
      <c r="K8" s="27" t="str">
        <f>VLOOKUP($A8,'Measure Inputs'!$A$2:$S$65,3,FALSE)</f>
        <v>Energy Affordability</v>
      </c>
      <c r="L8" s="27" t="str">
        <f>VLOOKUP($A8,'Measure Inputs'!$A$2:$S$65,4,FALSE)</f>
        <v>Appliance</v>
      </c>
      <c r="M8" s="27" t="str">
        <f>VLOOKUP($A8,'Measure Inputs'!$A$2:$S$65,5,FALSE)</f>
        <v>Residential</v>
      </c>
      <c r="N8" s="27" t="str">
        <f>VLOOKUP($A8,'Measure Inputs'!$A$2:$S$65,7,FALSE)</f>
        <v>Appliances</v>
      </c>
      <c r="O8" s="27" t="str">
        <f>VLOOKUP($A8,'Measure Inputs'!$A$2:$S$65,9,FALSE)</f>
        <v>ENERGY STAR Clothes Dryer</v>
      </c>
      <c r="P8" s="27" t="str">
        <f>VLOOKUP($A8,'Measure Inputs'!$A$2:$S$65,10,FALSE)</f>
        <v>Standard Electric Clothes Dryer</v>
      </c>
      <c r="Q8" s="27" t="str">
        <f>VLOOKUP($A8,'Measure Inputs'!$A$2:$S$65,11,FALSE)</f>
        <v>per unit</v>
      </c>
      <c r="R8" s="27" t="str">
        <f>VLOOKUP($A8,'Measure Inputs'!$A$2:$S$65,12,FALSE)</f>
        <v>Time of Sale</v>
      </c>
      <c r="S8" s="27">
        <f>VLOOKUP($A8,'Measure Inputs'!$A$2:$S$65,13,FALSE)</f>
        <v>16</v>
      </c>
      <c r="T8" s="27">
        <f>VLOOKUP($A8,'Measure Inputs'!$A$2:$S$65,14,FALSE)</f>
        <v>206.72000000000003</v>
      </c>
      <c r="U8" s="27">
        <f>VLOOKUP($A8,'Measure Inputs'!$A$2:$S$65,15,FALSE)</f>
        <v>0</v>
      </c>
      <c r="V8" s="27">
        <f>VLOOKUP($A8,'Measure Inputs'!$A$2:$S$65,16,FALSE)</f>
        <v>167</v>
      </c>
      <c r="W8" s="27">
        <f>VLOOKUP($A8,'Measure Inputs'!$A$2:$S$65,17,FALSE)</f>
        <v>0</v>
      </c>
      <c r="X8" s="27" t="str">
        <f>VLOOKUP($A8,'Measure Inputs'!$A$2:$S$65,18,FALSE)</f>
        <v>No</v>
      </c>
      <c r="Y8" s="32">
        <f>VLOOKUP($A8,'Measure Inputs'!$A$2:$S$65,19,FALSE)</f>
        <v>0.5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</row>
    <row r="9" spans="1:34" ht="14.4" x14ac:dyDescent="0.3">
      <c r="A9">
        <v>3</v>
      </c>
      <c r="B9" t="s">
        <v>37</v>
      </c>
      <c r="C9" t="s">
        <v>25</v>
      </c>
      <c r="D9" t="s">
        <v>33</v>
      </c>
      <c r="E9" t="s">
        <v>221</v>
      </c>
      <c r="F9" t="s">
        <v>23</v>
      </c>
      <c r="G9" t="s">
        <v>24</v>
      </c>
      <c r="H9">
        <v>16</v>
      </c>
      <c r="I9">
        <v>8.6923184874271205E-3</v>
      </c>
      <c r="J9" s="27" t="str">
        <f>VLOOKUP($A9,'Measure Inputs'!$A$2:$S$65,2,FALSE)</f>
        <v>Existing</v>
      </c>
      <c r="K9" s="27" t="str">
        <f>VLOOKUP($A9,'Measure Inputs'!$A$2:$S$65,3,FALSE)</f>
        <v>Energy Affordability</v>
      </c>
      <c r="L9" s="27" t="str">
        <f>VLOOKUP($A9,'Measure Inputs'!$A$2:$S$65,4,FALSE)</f>
        <v>Appliance</v>
      </c>
      <c r="M9" s="27" t="str">
        <f>VLOOKUP($A9,'Measure Inputs'!$A$2:$S$65,5,FALSE)</f>
        <v>Residential</v>
      </c>
      <c r="N9" s="27" t="str">
        <f>VLOOKUP($A9,'Measure Inputs'!$A$2:$S$65,7,FALSE)</f>
        <v>Appliances</v>
      </c>
      <c r="O9" s="27" t="str">
        <f>VLOOKUP($A9,'Measure Inputs'!$A$2:$S$65,9,FALSE)</f>
        <v>ENERGY STAR Clothes Dryer</v>
      </c>
      <c r="P9" s="27" t="str">
        <f>VLOOKUP($A9,'Measure Inputs'!$A$2:$S$65,10,FALSE)</f>
        <v>Standard Electric Clothes Dryer</v>
      </c>
      <c r="Q9" s="27" t="str">
        <f>VLOOKUP($A9,'Measure Inputs'!$A$2:$S$65,11,FALSE)</f>
        <v>per unit</v>
      </c>
      <c r="R9" s="27" t="str">
        <f>VLOOKUP($A9,'Measure Inputs'!$A$2:$S$65,12,FALSE)</f>
        <v>Time of Sale</v>
      </c>
      <c r="S9" s="27">
        <f>VLOOKUP($A9,'Measure Inputs'!$A$2:$S$65,13,FALSE)</f>
        <v>16</v>
      </c>
      <c r="T9" s="27">
        <f>VLOOKUP($A9,'Measure Inputs'!$A$2:$S$65,14,FALSE)</f>
        <v>206.72000000000003</v>
      </c>
      <c r="U9" s="27">
        <f>VLOOKUP($A9,'Measure Inputs'!$A$2:$S$65,15,FALSE)</f>
        <v>0</v>
      </c>
      <c r="V9" s="27">
        <f>VLOOKUP($A9,'Measure Inputs'!$A$2:$S$65,16,FALSE)</f>
        <v>167</v>
      </c>
      <c r="W9" s="27">
        <f>VLOOKUP($A9,'Measure Inputs'!$A$2:$S$65,17,FALSE)</f>
        <v>0</v>
      </c>
      <c r="X9" s="27" t="str">
        <f>VLOOKUP($A9,'Measure Inputs'!$A$2:$S$65,18,FALSE)</f>
        <v>No</v>
      </c>
      <c r="Y9" s="32">
        <f>VLOOKUP($A9,'Measure Inputs'!$A$2:$S$65,19,FALSE)</f>
        <v>0.5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</row>
    <row r="10" spans="1:34" ht="14.4" x14ac:dyDescent="0.3">
      <c r="A10">
        <v>3</v>
      </c>
      <c r="B10" t="s">
        <v>37</v>
      </c>
      <c r="C10" t="s">
        <v>25</v>
      </c>
      <c r="D10" t="s">
        <v>36</v>
      </c>
      <c r="E10" t="s">
        <v>221</v>
      </c>
      <c r="F10" t="s">
        <v>23</v>
      </c>
      <c r="G10" t="s">
        <v>24</v>
      </c>
      <c r="H10">
        <v>16</v>
      </c>
      <c r="I10">
        <v>1.2574311123308439E-2</v>
      </c>
      <c r="J10" s="27" t="str">
        <f>VLOOKUP($A10,'Measure Inputs'!$A$2:$S$65,2,FALSE)</f>
        <v>Existing</v>
      </c>
      <c r="K10" s="27" t="str">
        <f>VLOOKUP($A10,'Measure Inputs'!$A$2:$S$65,3,FALSE)</f>
        <v>Energy Affordability</v>
      </c>
      <c r="L10" s="27" t="str">
        <f>VLOOKUP($A10,'Measure Inputs'!$A$2:$S$65,4,FALSE)</f>
        <v>Appliance</v>
      </c>
      <c r="M10" s="27" t="str">
        <f>VLOOKUP($A10,'Measure Inputs'!$A$2:$S$65,5,FALSE)</f>
        <v>Residential</v>
      </c>
      <c r="N10" s="27" t="str">
        <f>VLOOKUP($A10,'Measure Inputs'!$A$2:$S$65,7,FALSE)</f>
        <v>Appliances</v>
      </c>
      <c r="O10" s="27" t="str">
        <f>VLOOKUP($A10,'Measure Inputs'!$A$2:$S$65,9,FALSE)</f>
        <v>ENERGY STAR Clothes Dryer</v>
      </c>
      <c r="P10" s="27" t="str">
        <f>VLOOKUP($A10,'Measure Inputs'!$A$2:$S$65,10,FALSE)</f>
        <v>Standard Electric Clothes Dryer</v>
      </c>
      <c r="Q10" s="27" t="str">
        <f>VLOOKUP($A10,'Measure Inputs'!$A$2:$S$65,11,FALSE)</f>
        <v>per unit</v>
      </c>
      <c r="R10" s="27" t="str">
        <f>VLOOKUP($A10,'Measure Inputs'!$A$2:$S$65,12,FALSE)</f>
        <v>Time of Sale</v>
      </c>
      <c r="S10" s="27">
        <f>VLOOKUP($A10,'Measure Inputs'!$A$2:$S$65,13,FALSE)</f>
        <v>16</v>
      </c>
      <c r="T10" s="27">
        <f>VLOOKUP($A10,'Measure Inputs'!$A$2:$S$65,14,FALSE)</f>
        <v>206.72000000000003</v>
      </c>
      <c r="U10" s="27">
        <f>VLOOKUP($A10,'Measure Inputs'!$A$2:$S$65,15,FALSE)</f>
        <v>0</v>
      </c>
      <c r="V10" s="27">
        <f>VLOOKUP($A10,'Measure Inputs'!$A$2:$S$65,16,FALSE)</f>
        <v>167</v>
      </c>
      <c r="W10" s="27">
        <f>VLOOKUP($A10,'Measure Inputs'!$A$2:$S$65,17,FALSE)</f>
        <v>0</v>
      </c>
      <c r="X10" s="27" t="str">
        <f>VLOOKUP($A10,'Measure Inputs'!$A$2:$S$65,18,FALSE)</f>
        <v>No</v>
      </c>
      <c r="Y10" s="32">
        <f>VLOOKUP($A10,'Measure Inputs'!$A$2:$S$65,19,FALSE)</f>
        <v>0.5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</row>
    <row r="11" spans="1:34" ht="14.4" x14ac:dyDescent="0.3">
      <c r="A11">
        <v>4</v>
      </c>
      <c r="B11" t="s">
        <v>39</v>
      </c>
      <c r="C11" t="s">
        <v>25</v>
      </c>
      <c r="D11" t="s">
        <v>26</v>
      </c>
      <c r="E11" t="s">
        <v>221</v>
      </c>
      <c r="F11" t="s">
        <v>23</v>
      </c>
      <c r="G11" t="s">
        <v>38</v>
      </c>
      <c r="H11">
        <v>7</v>
      </c>
      <c r="I11">
        <v>2.1435359060318099E-2</v>
      </c>
      <c r="J11" s="27" t="str">
        <f>VLOOKUP($A11,'Measure Inputs'!$A$2:$S$65,2,FALSE)</f>
        <v>Existing</v>
      </c>
      <c r="K11" s="27" t="str">
        <f>VLOOKUP($A11,'Measure Inputs'!$A$2:$S$65,3,FALSE)</f>
        <v>Energy Affordability</v>
      </c>
      <c r="L11" s="27" t="str">
        <f>VLOOKUP($A11,'Measure Inputs'!$A$2:$S$65,4,FALSE)</f>
        <v>Recycling-Freezer</v>
      </c>
      <c r="M11" s="27" t="str">
        <f>VLOOKUP($A11,'Measure Inputs'!$A$2:$S$65,5,FALSE)</f>
        <v>Residential</v>
      </c>
      <c r="N11" s="27" t="str">
        <f>VLOOKUP($A11,'Measure Inputs'!$A$2:$S$65,7,FALSE)</f>
        <v>Appliances</v>
      </c>
      <c r="O11" s="27" t="str">
        <f>VLOOKUP($A11,'Measure Inputs'!$A$2:$S$65,9,FALSE)</f>
        <v>Freezer Recycling</v>
      </c>
      <c r="P11" s="27" t="str">
        <f>VLOOKUP($A11,'Measure Inputs'!$A$2:$S$65,10,FALSE)</f>
        <v>No recycling</v>
      </c>
      <c r="Q11" s="27" t="str">
        <f>VLOOKUP($A11,'Measure Inputs'!$A$2:$S$65,11,FALSE)</f>
        <v>per unit</v>
      </c>
      <c r="R11" s="27" t="str">
        <f>VLOOKUP($A11,'Measure Inputs'!$A$2:$S$65,12,FALSE)</f>
        <v>Retrofit</v>
      </c>
      <c r="S11" s="27">
        <f>VLOOKUP($A11,'Measure Inputs'!$A$2:$S$65,13,FALSE)</f>
        <v>7</v>
      </c>
      <c r="T11" s="27">
        <f>VLOOKUP($A11,'Measure Inputs'!$A$2:$S$65,14,FALSE)</f>
        <v>231.20000000000002</v>
      </c>
      <c r="U11" s="27">
        <f>VLOOKUP($A11,'Measure Inputs'!$A$2:$S$65,15,FALSE)</f>
        <v>0</v>
      </c>
      <c r="V11" s="27">
        <f>VLOOKUP($A11,'Measure Inputs'!$A$2:$S$65,16,FALSE)</f>
        <v>231.20000000000002</v>
      </c>
      <c r="W11" s="27">
        <f>VLOOKUP($A11,'Measure Inputs'!$A$2:$S$65,17,FALSE)</f>
        <v>0</v>
      </c>
      <c r="X11" s="27" t="str">
        <f>VLOOKUP($A11,'Measure Inputs'!$A$2:$S$65,18,FALSE)</f>
        <v>No</v>
      </c>
      <c r="Y11" s="32">
        <f>VLOOKUP($A11,'Measure Inputs'!$A$2:$S$65,19,FALSE)</f>
        <v>1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</row>
    <row r="12" spans="1:34" ht="14.4" x14ac:dyDescent="0.3">
      <c r="A12">
        <v>4</v>
      </c>
      <c r="B12" t="s">
        <v>39</v>
      </c>
      <c r="C12" t="s">
        <v>25</v>
      </c>
      <c r="D12" t="s">
        <v>33</v>
      </c>
      <c r="E12" t="s">
        <v>221</v>
      </c>
      <c r="F12" t="s">
        <v>23</v>
      </c>
      <c r="G12" t="s">
        <v>38</v>
      </c>
      <c r="H12">
        <v>7</v>
      </c>
      <c r="I12">
        <v>3.6142026708562452E-2</v>
      </c>
      <c r="J12" s="27" t="str">
        <f>VLOOKUP($A12,'Measure Inputs'!$A$2:$S$65,2,FALSE)</f>
        <v>Existing</v>
      </c>
      <c r="K12" s="27" t="str">
        <f>VLOOKUP($A12,'Measure Inputs'!$A$2:$S$65,3,FALSE)</f>
        <v>Energy Affordability</v>
      </c>
      <c r="L12" s="27" t="str">
        <f>VLOOKUP($A12,'Measure Inputs'!$A$2:$S$65,4,FALSE)</f>
        <v>Recycling-Freezer</v>
      </c>
      <c r="M12" s="27" t="str">
        <f>VLOOKUP($A12,'Measure Inputs'!$A$2:$S$65,5,FALSE)</f>
        <v>Residential</v>
      </c>
      <c r="N12" s="27" t="str">
        <f>VLOOKUP($A12,'Measure Inputs'!$A$2:$S$65,7,FALSE)</f>
        <v>Appliances</v>
      </c>
      <c r="O12" s="27" t="str">
        <f>VLOOKUP($A12,'Measure Inputs'!$A$2:$S$65,9,FALSE)</f>
        <v>Freezer Recycling</v>
      </c>
      <c r="P12" s="27" t="str">
        <f>VLOOKUP($A12,'Measure Inputs'!$A$2:$S$65,10,FALSE)</f>
        <v>No recycling</v>
      </c>
      <c r="Q12" s="27" t="str">
        <f>VLOOKUP($A12,'Measure Inputs'!$A$2:$S$65,11,FALSE)</f>
        <v>per unit</v>
      </c>
      <c r="R12" s="27" t="str">
        <f>VLOOKUP($A12,'Measure Inputs'!$A$2:$S$65,12,FALSE)</f>
        <v>Retrofit</v>
      </c>
      <c r="S12" s="27">
        <f>VLOOKUP($A12,'Measure Inputs'!$A$2:$S$65,13,FALSE)</f>
        <v>7</v>
      </c>
      <c r="T12" s="27">
        <f>VLOOKUP($A12,'Measure Inputs'!$A$2:$S$65,14,FALSE)</f>
        <v>231.20000000000002</v>
      </c>
      <c r="U12" s="27">
        <f>VLOOKUP($A12,'Measure Inputs'!$A$2:$S$65,15,FALSE)</f>
        <v>0</v>
      </c>
      <c r="V12" s="27">
        <f>VLOOKUP($A12,'Measure Inputs'!$A$2:$S$65,16,FALSE)</f>
        <v>231.20000000000002</v>
      </c>
      <c r="W12" s="27">
        <f>VLOOKUP($A12,'Measure Inputs'!$A$2:$S$65,17,FALSE)</f>
        <v>0</v>
      </c>
      <c r="X12" s="27" t="str">
        <f>VLOOKUP($A12,'Measure Inputs'!$A$2:$S$65,18,FALSE)</f>
        <v>No</v>
      </c>
      <c r="Y12" s="32">
        <f>VLOOKUP($A12,'Measure Inputs'!$A$2:$S$65,19,FALSE)</f>
        <v>1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</row>
    <row r="13" spans="1:34" ht="14.4" x14ac:dyDescent="0.3">
      <c r="A13">
        <v>4</v>
      </c>
      <c r="B13" t="s">
        <v>39</v>
      </c>
      <c r="C13" t="s">
        <v>25</v>
      </c>
      <c r="D13" t="s">
        <v>36</v>
      </c>
      <c r="E13" t="s">
        <v>221</v>
      </c>
      <c r="F13" t="s">
        <v>23</v>
      </c>
      <c r="G13" t="s">
        <v>38</v>
      </c>
      <c r="H13">
        <v>7</v>
      </c>
      <c r="I13">
        <v>3.8681484929593862E-2</v>
      </c>
      <c r="J13" s="27" t="str">
        <f>VLOOKUP($A13,'Measure Inputs'!$A$2:$S$65,2,FALSE)</f>
        <v>Existing</v>
      </c>
      <c r="K13" s="27" t="str">
        <f>VLOOKUP($A13,'Measure Inputs'!$A$2:$S$65,3,FALSE)</f>
        <v>Energy Affordability</v>
      </c>
      <c r="L13" s="27" t="str">
        <f>VLOOKUP($A13,'Measure Inputs'!$A$2:$S$65,4,FALSE)</f>
        <v>Recycling-Freezer</v>
      </c>
      <c r="M13" s="27" t="str">
        <f>VLOOKUP($A13,'Measure Inputs'!$A$2:$S$65,5,FALSE)</f>
        <v>Residential</v>
      </c>
      <c r="N13" s="27" t="str">
        <f>VLOOKUP($A13,'Measure Inputs'!$A$2:$S$65,7,FALSE)</f>
        <v>Appliances</v>
      </c>
      <c r="O13" s="27" t="str">
        <f>VLOOKUP($A13,'Measure Inputs'!$A$2:$S$65,9,FALSE)</f>
        <v>Freezer Recycling</v>
      </c>
      <c r="P13" s="27" t="str">
        <f>VLOOKUP($A13,'Measure Inputs'!$A$2:$S$65,10,FALSE)</f>
        <v>No recycling</v>
      </c>
      <c r="Q13" s="27" t="str">
        <f>VLOOKUP($A13,'Measure Inputs'!$A$2:$S$65,11,FALSE)</f>
        <v>per unit</v>
      </c>
      <c r="R13" s="27" t="str">
        <f>VLOOKUP($A13,'Measure Inputs'!$A$2:$S$65,12,FALSE)</f>
        <v>Retrofit</v>
      </c>
      <c r="S13" s="27">
        <f>VLOOKUP($A13,'Measure Inputs'!$A$2:$S$65,13,FALSE)</f>
        <v>7</v>
      </c>
      <c r="T13" s="27">
        <f>VLOOKUP($A13,'Measure Inputs'!$A$2:$S$65,14,FALSE)</f>
        <v>231.20000000000002</v>
      </c>
      <c r="U13" s="27">
        <f>VLOOKUP($A13,'Measure Inputs'!$A$2:$S$65,15,FALSE)</f>
        <v>0</v>
      </c>
      <c r="V13" s="27">
        <f>VLOOKUP($A13,'Measure Inputs'!$A$2:$S$65,16,FALSE)</f>
        <v>231.20000000000002</v>
      </c>
      <c r="W13" s="27">
        <f>VLOOKUP($A13,'Measure Inputs'!$A$2:$S$65,17,FALSE)</f>
        <v>0</v>
      </c>
      <c r="X13" s="27" t="str">
        <f>VLOOKUP($A13,'Measure Inputs'!$A$2:$S$65,18,FALSE)</f>
        <v>No</v>
      </c>
      <c r="Y13" s="32">
        <f>VLOOKUP($A13,'Measure Inputs'!$A$2:$S$65,19,FALSE)</f>
        <v>1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</row>
    <row r="14" spans="1:34" ht="14.4" x14ac:dyDescent="0.3">
      <c r="A14">
        <v>5</v>
      </c>
      <c r="B14" t="s">
        <v>43</v>
      </c>
      <c r="C14" t="s">
        <v>25</v>
      </c>
      <c r="D14" t="s">
        <v>26</v>
      </c>
      <c r="E14" t="s">
        <v>221</v>
      </c>
      <c r="F14" t="s">
        <v>23</v>
      </c>
      <c r="G14" t="s">
        <v>42</v>
      </c>
      <c r="H14">
        <v>7</v>
      </c>
      <c r="I14">
        <v>3.075123909392536E-2</v>
      </c>
      <c r="J14" s="27" t="str">
        <f>VLOOKUP($A14,'Measure Inputs'!$A$2:$S$65,2,FALSE)</f>
        <v>Existing</v>
      </c>
      <c r="K14" s="27" t="str">
        <f>VLOOKUP($A14,'Measure Inputs'!$A$2:$S$65,3,FALSE)</f>
        <v>Energy Affordability</v>
      </c>
      <c r="L14" s="27" t="str">
        <f>VLOOKUP($A14,'Measure Inputs'!$A$2:$S$65,4,FALSE)</f>
        <v>Recycling-Refrigerator</v>
      </c>
      <c r="M14" s="27" t="str">
        <f>VLOOKUP($A14,'Measure Inputs'!$A$2:$S$65,5,FALSE)</f>
        <v>Residential</v>
      </c>
      <c r="N14" s="27" t="str">
        <f>VLOOKUP($A14,'Measure Inputs'!$A$2:$S$65,7,FALSE)</f>
        <v>Appliances</v>
      </c>
      <c r="O14" s="27" t="str">
        <f>VLOOKUP($A14,'Measure Inputs'!$A$2:$S$65,9,FALSE)</f>
        <v>Refrigerator Recycling</v>
      </c>
      <c r="P14" s="27" t="str">
        <f>VLOOKUP($A14,'Measure Inputs'!$A$2:$S$65,10,FALSE)</f>
        <v>No recycling</v>
      </c>
      <c r="Q14" s="27" t="str">
        <f>VLOOKUP($A14,'Measure Inputs'!$A$2:$S$65,11,FALSE)</f>
        <v>per unit</v>
      </c>
      <c r="R14" s="27" t="str">
        <f>VLOOKUP($A14,'Measure Inputs'!$A$2:$S$65,12,FALSE)</f>
        <v>Retrofit</v>
      </c>
      <c r="S14" s="27">
        <f>VLOOKUP($A14,'Measure Inputs'!$A$2:$S$65,13,FALSE)</f>
        <v>7</v>
      </c>
      <c r="T14" s="27">
        <f>VLOOKUP($A14,'Measure Inputs'!$A$2:$S$65,14,FALSE)</f>
        <v>231.20000000000002</v>
      </c>
      <c r="U14" s="27">
        <f>VLOOKUP($A14,'Measure Inputs'!$A$2:$S$65,15,FALSE)</f>
        <v>0</v>
      </c>
      <c r="V14" s="27">
        <f>VLOOKUP($A14,'Measure Inputs'!$A$2:$S$65,16,FALSE)</f>
        <v>231.20000000000002</v>
      </c>
      <c r="W14" s="27">
        <f>VLOOKUP($A14,'Measure Inputs'!$A$2:$S$65,17,FALSE)</f>
        <v>0</v>
      </c>
      <c r="X14" s="27" t="str">
        <f>VLOOKUP($A14,'Measure Inputs'!$A$2:$S$65,18,FALSE)</f>
        <v>No</v>
      </c>
      <c r="Y14" s="32">
        <f>VLOOKUP($A14,'Measure Inputs'!$A$2:$S$65,19,FALSE)</f>
        <v>1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</row>
    <row r="15" spans="1:34" ht="14.4" x14ac:dyDescent="0.3">
      <c r="A15">
        <v>5</v>
      </c>
      <c r="B15" t="s">
        <v>43</v>
      </c>
      <c r="C15" t="s">
        <v>25</v>
      </c>
      <c r="D15" t="s">
        <v>33</v>
      </c>
      <c r="E15" t="s">
        <v>221</v>
      </c>
      <c r="F15" t="s">
        <v>23</v>
      </c>
      <c r="G15" t="s">
        <v>42</v>
      </c>
      <c r="H15">
        <v>7</v>
      </c>
      <c r="I15">
        <v>5.118589743589743E-2</v>
      </c>
      <c r="J15" s="27" t="str">
        <f>VLOOKUP($A15,'Measure Inputs'!$A$2:$S$65,2,FALSE)</f>
        <v>Existing</v>
      </c>
      <c r="K15" s="27" t="str">
        <f>VLOOKUP($A15,'Measure Inputs'!$A$2:$S$65,3,FALSE)</f>
        <v>Energy Affordability</v>
      </c>
      <c r="L15" s="27" t="str">
        <f>VLOOKUP($A15,'Measure Inputs'!$A$2:$S$65,4,FALSE)</f>
        <v>Recycling-Refrigerator</v>
      </c>
      <c r="M15" s="27" t="str">
        <f>VLOOKUP($A15,'Measure Inputs'!$A$2:$S$65,5,FALSE)</f>
        <v>Residential</v>
      </c>
      <c r="N15" s="27" t="str">
        <f>VLOOKUP($A15,'Measure Inputs'!$A$2:$S$65,7,FALSE)</f>
        <v>Appliances</v>
      </c>
      <c r="O15" s="27" t="str">
        <f>VLOOKUP($A15,'Measure Inputs'!$A$2:$S$65,9,FALSE)</f>
        <v>Refrigerator Recycling</v>
      </c>
      <c r="P15" s="27" t="str">
        <f>VLOOKUP($A15,'Measure Inputs'!$A$2:$S$65,10,FALSE)</f>
        <v>No recycling</v>
      </c>
      <c r="Q15" s="27" t="str">
        <f>VLOOKUP($A15,'Measure Inputs'!$A$2:$S$65,11,FALSE)</f>
        <v>per unit</v>
      </c>
      <c r="R15" s="27" t="str">
        <f>VLOOKUP($A15,'Measure Inputs'!$A$2:$S$65,12,FALSE)</f>
        <v>Retrofit</v>
      </c>
      <c r="S15" s="27">
        <f>VLOOKUP($A15,'Measure Inputs'!$A$2:$S$65,13,FALSE)</f>
        <v>7</v>
      </c>
      <c r="T15" s="27">
        <f>VLOOKUP($A15,'Measure Inputs'!$A$2:$S$65,14,FALSE)</f>
        <v>231.20000000000002</v>
      </c>
      <c r="U15" s="27">
        <f>VLOOKUP($A15,'Measure Inputs'!$A$2:$S$65,15,FALSE)</f>
        <v>0</v>
      </c>
      <c r="V15" s="27">
        <f>VLOOKUP($A15,'Measure Inputs'!$A$2:$S$65,16,FALSE)</f>
        <v>231.20000000000002</v>
      </c>
      <c r="W15" s="27">
        <f>VLOOKUP($A15,'Measure Inputs'!$A$2:$S$65,17,FALSE)</f>
        <v>0</v>
      </c>
      <c r="X15" s="27" t="str">
        <f>VLOOKUP($A15,'Measure Inputs'!$A$2:$S$65,18,FALSE)</f>
        <v>No</v>
      </c>
      <c r="Y15" s="32">
        <f>VLOOKUP($A15,'Measure Inputs'!$A$2:$S$65,19,FALSE)</f>
        <v>1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</row>
    <row r="16" spans="1:34" ht="14.4" x14ac:dyDescent="0.3">
      <c r="A16">
        <v>5</v>
      </c>
      <c r="B16" t="s">
        <v>43</v>
      </c>
      <c r="C16" t="s">
        <v>25</v>
      </c>
      <c r="D16" t="s">
        <v>36</v>
      </c>
      <c r="E16" t="s">
        <v>221</v>
      </c>
      <c r="F16" t="s">
        <v>23</v>
      </c>
      <c r="G16" t="s">
        <v>42</v>
      </c>
      <c r="H16">
        <v>7</v>
      </c>
      <c r="I16">
        <v>5.6834648878211998E-2</v>
      </c>
      <c r="J16" s="27" t="str">
        <f>VLOOKUP($A16,'Measure Inputs'!$A$2:$S$65,2,FALSE)</f>
        <v>Existing</v>
      </c>
      <c r="K16" s="27" t="str">
        <f>VLOOKUP($A16,'Measure Inputs'!$A$2:$S$65,3,FALSE)</f>
        <v>Energy Affordability</v>
      </c>
      <c r="L16" s="27" t="str">
        <f>VLOOKUP($A16,'Measure Inputs'!$A$2:$S$65,4,FALSE)</f>
        <v>Recycling-Refrigerator</v>
      </c>
      <c r="M16" s="27" t="str">
        <f>VLOOKUP($A16,'Measure Inputs'!$A$2:$S$65,5,FALSE)</f>
        <v>Residential</v>
      </c>
      <c r="N16" s="27" t="str">
        <f>VLOOKUP($A16,'Measure Inputs'!$A$2:$S$65,7,FALSE)</f>
        <v>Appliances</v>
      </c>
      <c r="O16" s="27" t="str">
        <f>VLOOKUP($A16,'Measure Inputs'!$A$2:$S$65,9,FALSE)</f>
        <v>Refrigerator Recycling</v>
      </c>
      <c r="P16" s="27" t="str">
        <f>VLOOKUP($A16,'Measure Inputs'!$A$2:$S$65,10,FALSE)</f>
        <v>No recycling</v>
      </c>
      <c r="Q16" s="27" t="str">
        <f>VLOOKUP($A16,'Measure Inputs'!$A$2:$S$65,11,FALSE)</f>
        <v>per unit</v>
      </c>
      <c r="R16" s="27" t="str">
        <f>VLOOKUP($A16,'Measure Inputs'!$A$2:$S$65,12,FALSE)</f>
        <v>Retrofit</v>
      </c>
      <c r="S16" s="27">
        <f>VLOOKUP($A16,'Measure Inputs'!$A$2:$S$65,13,FALSE)</f>
        <v>7</v>
      </c>
      <c r="T16" s="27">
        <f>VLOOKUP($A16,'Measure Inputs'!$A$2:$S$65,14,FALSE)</f>
        <v>231.20000000000002</v>
      </c>
      <c r="U16" s="27">
        <f>VLOOKUP($A16,'Measure Inputs'!$A$2:$S$65,15,FALSE)</f>
        <v>0</v>
      </c>
      <c r="V16" s="27">
        <f>VLOOKUP($A16,'Measure Inputs'!$A$2:$S$65,16,FALSE)</f>
        <v>231.20000000000002</v>
      </c>
      <c r="W16" s="27">
        <f>VLOOKUP($A16,'Measure Inputs'!$A$2:$S$65,17,FALSE)</f>
        <v>0</v>
      </c>
      <c r="X16" s="27" t="str">
        <f>VLOOKUP($A16,'Measure Inputs'!$A$2:$S$65,18,FALSE)</f>
        <v>No</v>
      </c>
      <c r="Y16" s="32">
        <f>VLOOKUP($A16,'Measure Inputs'!$A$2:$S$65,19,FALSE)</f>
        <v>1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</row>
    <row r="17" spans="1:34" ht="14.4" x14ac:dyDescent="0.3">
      <c r="A17">
        <v>6</v>
      </c>
      <c r="B17" t="s">
        <v>45</v>
      </c>
      <c r="C17" t="s">
        <v>25</v>
      </c>
      <c r="D17" t="s">
        <v>26</v>
      </c>
      <c r="E17" t="s">
        <v>221</v>
      </c>
      <c r="F17" t="s">
        <v>23</v>
      </c>
      <c r="G17" t="s">
        <v>44</v>
      </c>
      <c r="H17">
        <v>4</v>
      </c>
      <c r="I17">
        <v>4.7414567097929433E-2</v>
      </c>
      <c r="J17" s="27" t="str">
        <f>VLOOKUP($A17,'Measure Inputs'!$A$2:$S$65,2,FALSE)</f>
        <v>Existing</v>
      </c>
      <c r="K17" s="27" t="str">
        <f>VLOOKUP($A17,'Measure Inputs'!$A$2:$S$65,3,FALSE)</f>
        <v>Energy Affordability</v>
      </c>
      <c r="L17" s="27" t="str">
        <f>VLOOKUP($A17,'Measure Inputs'!$A$2:$S$65,4,FALSE)</f>
        <v>Recycling-Dehumidifier</v>
      </c>
      <c r="M17" s="27" t="str">
        <f>VLOOKUP($A17,'Measure Inputs'!$A$2:$S$65,5,FALSE)</f>
        <v>Residential</v>
      </c>
      <c r="N17" s="27" t="str">
        <f>VLOOKUP($A17,'Measure Inputs'!$A$2:$S$65,7,FALSE)</f>
        <v>Appliances</v>
      </c>
      <c r="O17" s="27" t="str">
        <f>VLOOKUP($A17,'Measure Inputs'!$A$2:$S$65,9,FALSE)</f>
        <v>Dehumidifier Recycling</v>
      </c>
      <c r="P17" s="27" t="str">
        <f>VLOOKUP($A17,'Measure Inputs'!$A$2:$S$65,10,FALSE)</f>
        <v>No recycling</v>
      </c>
      <c r="Q17" s="27" t="str">
        <f>VLOOKUP($A17,'Measure Inputs'!$A$2:$S$65,11,FALSE)</f>
        <v>per unit</v>
      </c>
      <c r="R17" s="27" t="str">
        <f>VLOOKUP($A17,'Measure Inputs'!$A$2:$S$65,12,FALSE)</f>
        <v>Retrofit</v>
      </c>
      <c r="S17" s="27">
        <f>VLOOKUP($A17,'Measure Inputs'!$A$2:$S$65,13,FALSE)</f>
        <v>4</v>
      </c>
      <c r="T17" s="27">
        <f>VLOOKUP($A17,'Measure Inputs'!$A$2:$S$65,14,FALSE)</f>
        <v>231.20000000000002</v>
      </c>
      <c r="U17" s="27">
        <f>VLOOKUP($A17,'Measure Inputs'!$A$2:$S$65,15,FALSE)</f>
        <v>0</v>
      </c>
      <c r="V17" s="27">
        <f>VLOOKUP($A17,'Measure Inputs'!$A$2:$S$65,16,FALSE)</f>
        <v>231.20000000000002</v>
      </c>
      <c r="W17" s="27">
        <f>VLOOKUP($A17,'Measure Inputs'!$A$2:$S$65,17,FALSE)</f>
        <v>0</v>
      </c>
      <c r="X17" s="27" t="str">
        <f>VLOOKUP($A17,'Measure Inputs'!$A$2:$S$65,18,FALSE)</f>
        <v>No</v>
      </c>
      <c r="Y17" s="32">
        <f>VLOOKUP($A17,'Measure Inputs'!$A$2:$S$65,19,FALSE)</f>
        <v>1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</row>
    <row r="18" spans="1:34" ht="14.4" x14ac:dyDescent="0.3">
      <c r="A18">
        <v>6</v>
      </c>
      <c r="B18" t="s">
        <v>45</v>
      </c>
      <c r="C18" t="s">
        <v>25</v>
      </c>
      <c r="D18" t="s">
        <v>33</v>
      </c>
      <c r="E18" t="s">
        <v>221</v>
      </c>
      <c r="F18" t="s">
        <v>23</v>
      </c>
      <c r="G18" t="s">
        <v>44</v>
      </c>
      <c r="H18">
        <v>4</v>
      </c>
      <c r="I18">
        <v>8.0330922153331361E-2</v>
      </c>
      <c r="J18" s="27" t="str">
        <f>VLOOKUP($A18,'Measure Inputs'!$A$2:$S$65,2,FALSE)</f>
        <v>Existing</v>
      </c>
      <c r="K18" s="27" t="str">
        <f>VLOOKUP($A18,'Measure Inputs'!$A$2:$S$65,3,FALSE)</f>
        <v>Energy Affordability</v>
      </c>
      <c r="L18" s="27" t="str">
        <f>VLOOKUP($A18,'Measure Inputs'!$A$2:$S$65,4,FALSE)</f>
        <v>Recycling-Dehumidifier</v>
      </c>
      <c r="M18" s="27" t="str">
        <f>VLOOKUP($A18,'Measure Inputs'!$A$2:$S$65,5,FALSE)</f>
        <v>Residential</v>
      </c>
      <c r="N18" s="27" t="str">
        <f>VLOOKUP($A18,'Measure Inputs'!$A$2:$S$65,7,FALSE)</f>
        <v>Appliances</v>
      </c>
      <c r="O18" s="27" t="str">
        <f>VLOOKUP($A18,'Measure Inputs'!$A$2:$S$65,9,FALSE)</f>
        <v>Dehumidifier Recycling</v>
      </c>
      <c r="P18" s="27" t="str">
        <f>VLOOKUP($A18,'Measure Inputs'!$A$2:$S$65,10,FALSE)</f>
        <v>No recycling</v>
      </c>
      <c r="Q18" s="27" t="str">
        <f>VLOOKUP($A18,'Measure Inputs'!$A$2:$S$65,11,FALSE)</f>
        <v>per unit</v>
      </c>
      <c r="R18" s="27" t="str">
        <f>VLOOKUP($A18,'Measure Inputs'!$A$2:$S$65,12,FALSE)</f>
        <v>Retrofit</v>
      </c>
      <c r="S18" s="27">
        <f>VLOOKUP($A18,'Measure Inputs'!$A$2:$S$65,13,FALSE)</f>
        <v>4</v>
      </c>
      <c r="T18" s="27">
        <f>VLOOKUP($A18,'Measure Inputs'!$A$2:$S$65,14,FALSE)</f>
        <v>231.20000000000002</v>
      </c>
      <c r="U18" s="27">
        <f>VLOOKUP($A18,'Measure Inputs'!$A$2:$S$65,15,FALSE)</f>
        <v>0</v>
      </c>
      <c r="V18" s="27">
        <f>VLOOKUP($A18,'Measure Inputs'!$A$2:$S$65,16,FALSE)</f>
        <v>231.20000000000002</v>
      </c>
      <c r="W18" s="27">
        <f>VLOOKUP($A18,'Measure Inputs'!$A$2:$S$65,17,FALSE)</f>
        <v>0</v>
      </c>
      <c r="X18" s="27" t="str">
        <f>VLOOKUP($A18,'Measure Inputs'!$A$2:$S$65,18,FALSE)</f>
        <v>No</v>
      </c>
      <c r="Y18" s="32">
        <f>VLOOKUP($A18,'Measure Inputs'!$A$2:$S$65,19,FALSE)</f>
        <v>1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</row>
    <row r="19" spans="1:34" ht="14.4" x14ac:dyDescent="0.3">
      <c r="A19">
        <v>6</v>
      </c>
      <c r="B19" t="s">
        <v>45</v>
      </c>
      <c r="C19" t="s">
        <v>25</v>
      </c>
      <c r="D19" t="s">
        <v>36</v>
      </c>
      <c r="E19" t="s">
        <v>221</v>
      </c>
      <c r="F19" t="s">
        <v>23</v>
      </c>
      <c r="G19" t="s">
        <v>44</v>
      </c>
      <c r="H19">
        <v>4</v>
      </c>
      <c r="I19">
        <v>3.5889964847753419E-2</v>
      </c>
      <c r="J19" s="27" t="str">
        <f>VLOOKUP($A19,'Measure Inputs'!$A$2:$S$65,2,FALSE)</f>
        <v>Existing</v>
      </c>
      <c r="K19" s="27" t="str">
        <f>VLOOKUP($A19,'Measure Inputs'!$A$2:$S$65,3,FALSE)</f>
        <v>Energy Affordability</v>
      </c>
      <c r="L19" s="27" t="str">
        <f>VLOOKUP($A19,'Measure Inputs'!$A$2:$S$65,4,FALSE)</f>
        <v>Recycling-Dehumidifier</v>
      </c>
      <c r="M19" s="27" t="str">
        <f>VLOOKUP($A19,'Measure Inputs'!$A$2:$S$65,5,FALSE)</f>
        <v>Residential</v>
      </c>
      <c r="N19" s="27" t="str">
        <f>VLOOKUP($A19,'Measure Inputs'!$A$2:$S$65,7,FALSE)</f>
        <v>Appliances</v>
      </c>
      <c r="O19" s="27" t="str">
        <f>VLOOKUP($A19,'Measure Inputs'!$A$2:$S$65,9,FALSE)</f>
        <v>Dehumidifier Recycling</v>
      </c>
      <c r="P19" s="27" t="str">
        <f>VLOOKUP($A19,'Measure Inputs'!$A$2:$S$65,10,FALSE)</f>
        <v>No recycling</v>
      </c>
      <c r="Q19" s="27" t="str">
        <f>VLOOKUP($A19,'Measure Inputs'!$A$2:$S$65,11,FALSE)</f>
        <v>per unit</v>
      </c>
      <c r="R19" s="27" t="str">
        <f>VLOOKUP($A19,'Measure Inputs'!$A$2:$S$65,12,FALSE)</f>
        <v>Retrofit</v>
      </c>
      <c r="S19" s="27">
        <f>VLOOKUP($A19,'Measure Inputs'!$A$2:$S$65,13,FALSE)</f>
        <v>4</v>
      </c>
      <c r="T19" s="27">
        <f>VLOOKUP($A19,'Measure Inputs'!$A$2:$S$65,14,FALSE)</f>
        <v>231.20000000000002</v>
      </c>
      <c r="U19" s="27">
        <f>VLOOKUP($A19,'Measure Inputs'!$A$2:$S$65,15,FALSE)</f>
        <v>0</v>
      </c>
      <c r="V19" s="27">
        <f>VLOOKUP($A19,'Measure Inputs'!$A$2:$S$65,16,FALSE)</f>
        <v>231.20000000000002</v>
      </c>
      <c r="W19" s="27">
        <f>VLOOKUP($A19,'Measure Inputs'!$A$2:$S$65,17,FALSE)</f>
        <v>0</v>
      </c>
      <c r="X19" s="27" t="str">
        <f>VLOOKUP($A19,'Measure Inputs'!$A$2:$S$65,18,FALSE)</f>
        <v>No</v>
      </c>
      <c r="Y19" s="32">
        <f>VLOOKUP($A19,'Measure Inputs'!$A$2:$S$65,19,FALSE)</f>
        <v>1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</row>
    <row r="20" spans="1:34" ht="14.4" x14ac:dyDescent="0.3">
      <c r="A20">
        <v>7</v>
      </c>
      <c r="B20" t="s">
        <v>46</v>
      </c>
      <c r="C20" t="s">
        <v>25</v>
      </c>
      <c r="D20" t="s">
        <v>26</v>
      </c>
      <c r="E20" t="s">
        <v>221</v>
      </c>
      <c r="F20" t="s">
        <v>23</v>
      </c>
      <c r="G20" t="s">
        <v>24</v>
      </c>
      <c r="H20">
        <v>11</v>
      </c>
      <c r="I20">
        <v>2.3232519734737462E-3</v>
      </c>
      <c r="J20" s="27" t="str">
        <f>VLOOKUP($A20,'Measure Inputs'!$A$2:$S$65,2,FALSE)</f>
        <v>Existing</v>
      </c>
      <c r="K20" s="27" t="str">
        <f>VLOOKUP($A20,'Measure Inputs'!$A$2:$S$65,3,FALSE)</f>
        <v>Energy Affordability</v>
      </c>
      <c r="L20" s="27" t="str">
        <f>VLOOKUP($A20,'Measure Inputs'!$A$2:$S$65,4,FALSE)</f>
        <v>Appliance</v>
      </c>
      <c r="M20" s="27" t="str">
        <f>VLOOKUP($A20,'Measure Inputs'!$A$2:$S$65,5,FALSE)</f>
        <v>Residential</v>
      </c>
      <c r="N20" s="27" t="str">
        <f>VLOOKUP($A20,'Measure Inputs'!$A$2:$S$65,7,FALSE)</f>
        <v>Appliances</v>
      </c>
      <c r="O20" s="27" t="str">
        <f>VLOOKUP($A20,'Measure Inputs'!$A$2:$S$65,9,FALSE)</f>
        <v>ENERGY STAR Dishwasher</v>
      </c>
      <c r="P20" s="27" t="str">
        <f>VLOOKUP($A20,'Measure Inputs'!$A$2:$S$65,10,FALSE)</f>
        <v>Standard Dishwasher</v>
      </c>
      <c r="Q20" s="27" t="str">
        <f>VLOOKUP($A20,'Measure Inputs'!$A$2:$S$65,11,FALSE)</f>
        <v>per unit</v>
      </c>
      <c r="R20" s="27" t="str">
        <f>VLOOKUP($A20,'Measure Inputs'!$A$2:$S$65,12,FALSE)</f>
        <v>Time of Sale</v>
      </c>
      <c r="S20" s="27">
        <f>VLOOKUP($A20,'Measure Inputs'!$A$2:$S$65,13,FALSE)</f>
        <v>11</v>
      </c>
      <c r="T20" s="27">
        <f>VLOOKUP($A20,'Measure Inputs'!$A$2:$S$65,14,FALSE)</f>
        <v>40.800000000000004</v>
      </c>
      <c r="U20" s="27">
        <f>VLOOKUP($A20,'Measure Inputs'!$A$2:$S$65,15,FALSE)</f>
        <v>0</v>
      </c>
      <c r="V20" s="27">
        <f>VLOOKUP($A20,'Measure Inputs'!$A$2:$S$65,16,FALSE)</f>
        <v>36</v>
      </c>
      <c r="W20" s="27">
        <f>VLOOKUP($A20,'Measure Inputs'!$A$2:$S$65,17,FALSE)</f>
        <v>0</v>
      </c>
      <c r="X20" s="27" t="str">
        <f>VLOOKUP($A20,'Measure Inputs'!$A$2:$S$65,18,FALSE)</f>
        <v>No</v>
      </c>
      <c r="Y20" s="32">
        <f>VLOOKUP($A20,'Measure Inputs'!$A$2:$S$65,19,FALSE)</f>
        <v>1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</row>
    <row r="21" spans="1:34" ht="14.4" x14ac:dyDescent="0.3">
      <c r="A21">
        <v>7</v>
      </c>
      <c r="B21" t="s">
        <v>46</v>
      </c>
      <c r="C21" t="s">
        <v>25</v>
      </c>
      <c r="D21" t="s">
        <v>33</v>
      </c>
      <c r="E21" t="s">
        <v>221</v>
      </c>
      <c r="F21" t="s">
        <v>23</v>
      </c>
      <c r="G21" t="s">
        <v>24</v>
      </c>
      <c r="H21">
        <v>11</v>
      </c>
      <c r="I21">
        <v>2.146355445334795E-3</v>
      </c>
      <c r="J21" s="27" t="str">
        <f>VLOOKUP($A21,'Measure Inputs'!$A$2:$S$65,2,FALSE)</f>
        <v>Existing</v>
      </c>
      <c r="K21" s="27" t="str">
        <f>VLOOKUP($A21,'Measure Inputs'!$A$2:$S$65,3,FALSE)</f>
        <v>Energy Affordability</v>
      </c>
      <c r="L21" s="27" t="str">
        <f>VLOOKUP($A21,'Measure Inputs'!$A$2:$S$65,4,FALSE)</f>
        <v>Appliance</v>
      </c>
      <c r="M21" s="27" t="str">
        <f>VLOOKUP($A21,'Measure Inputs'!$A$2:$S$65,5,FALSE)</f>
        <v>Residential</v>
      </c>
      <c r="N21" s="27" t="str">
        <f>VLOOKUP($A21,'Measure Inputs'!$A$2:$S$65,7,FALSE)</f>
        <v>Appliances</v>
      </c>
      <c r="O21" s="27" t="str">
        <f>VLOOKUP($A21,'Measure Inputs'!$A$2:$S$65,9,FALSE)</f>
        <v>ENERGY STAR Dishwasher</v>
      </c>
      <c r="P21" s="27" t="str">
        <f>VLOOKUP($A21,'Measure Inputs'!$A$2:$S$65,10,FALSE)</f>
        <v>Standard Dishwasher</v>
      </c>
      <c r="Q21" s="27" t="str">
        <f>VLOOKUP($A21,'Measure Inputs'!$A$2:$S$65,11,FALSE)</f>
        <v>per unit</v>
      </c>
      <c r="R21" s="27" t="str">
        <f>VLOOKUP($A21,'Measure Inputs'!$A$2:$S$65,12,FALSE)</f>
        <v>Time of Sale</v>
      </c>
      <c r="S21" s="27">
        <f>VLOOKUP($A21,'Measure Inputs'!$A$2:$S$65,13,FALSE)</f>
        <v>11</v>
      </c>
      <c r="T21" s="27">
        <f>VLOOKUP($A21,'Measure Inputs'!$A$2:$S$65,14,FALSE)</f>
        <v>40.800000000000004</v>
      </c>
      <c r="U21" s="27">
        <f>VLOOKUP($A21,'Measure Inputs'!$A$2:$S$65,15,FALSE)</f>
        <v>0</v>
      </c>
      <c r="V21" s="27">
        <f>VLOOKUP($A21,'Measure Inputs'!$A$2:$S$65,16,FALSE)</f>
        <v>36</v>
      </c>
      <c r="W21" s="27">
        <f>VLOOKUP($A21,'Measure Inputs'!$A$2:$S$65,17,FALSE)</f>
        <v>0</v>
      </c>
      <c r="X21" s="27" t="str">
        <f>VLOOKUP($A21,'Measure Inputs'!$A$2:$S$65,18,FALSE)</f>
        <v>No</v>
      </c>
      <c r="Y21" s="32">
        <f>VLOOKUP($A21,'Measure Inputs'!$A$2:$S$65,19,FALSE)</f>
        <v>1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</row>
    <row r="22" spans="1:34" ht="14.4" x14ac:dyDescent="0.3">
      <c r="A22">
        <v>7</v>
      </c>
      <c r="B22" t="s">
        <v>46</v>
      </c>
      <c r="C22" t="s">
        <v>25</v>
      </c>
      <c r="D22" t="s">
        <v>36</v>
      </c>
      <c r="E22" t="s">
        <v>221</v>
      </c>
      <c r="F22" t="s">
        <v>23</v>
      </c>
      <c r="G22" t="s">
        <v>24</v>
      </c>
      <c r="H22">
        <v>11</v>
      </c>
      <c r="I22">
        <v>1.9652917871812951E-3</v>
      </c>
      <c r="J22" s="27" t="str">
        <f>VLOOKUP($A22,'Measure Inputs'!$A$2:$S$65,2,FALSE)</f>
        <v>Existing</v>
      </c>
      <c r="K22" s="27" t="str">
        <f>VLOOKUP($A22,'Measure Inputs'!$A$2:$S$65,3,FALSE)</f>
        <v>Energy Affordability</v>
      </c>
      <c r="L22" s="27" t="str">
        <f>VLOOKUP($A22,'Measure Inputs'!$A$2:$S$65,4,FALSE)</f>
        <v>Appliance</v>
      </c>
      <c r="M22" s="27" t="str">
        <f>VLOOKUP($A22,'Measure Inputs'!$A$2:$S$65,5,FALSE)</f>
        <v>Residential</v>
      </c>
      <c r="N22" s="27" t="str">
        <f>VLOOKUP($A22,'Measure Inputs'!$A$2:$S$65,7,FALSE)</f>
        <v>Appliances</v>
      </c>
      <c r="O22" s="27" t="str">
        <f>VLOOKUP($A22,'Measure Inputs'!$A$2:$S$65,9,FALSE)</f>
        <v>ENERGY STAR Dishwasher</v>
      </c>
      <c r="P22" s="27" t="str">
        <f>VLOOKUP($A22,'Measure Inputs'!$A$2:$S$65,10,FALSE)</f>
        <v>Standard Dishwasher</v>
      </c>
      <c r="Q22" s="27" t="str">
        <f>VLOOKUP($A22,'Measure Inputs'!$A$2:$S$65,11,FALSE)</f>
        <v>per unit</v>
      </c>
      <c r="R22" s="27" t="str">
        <f>VLOOKUP($A22,'Measure Inputs'!$A$2:$S$65,12,FALSE)</f>
        <v>Time of Sale</v>
      </c>
      <c r="S22" s="27">
        <f>VLOOKUP($A22,'Measure Inputs'!$A$2:$S$65,13,FALSE)</f>
        <v>11</v>
      </c>
      <c r="T22" s="27">
        <f>VLOOKUP($A22,'Measure Inputs'!$A$2:$S$65,14,FALSE)</f>
        <v>40.800000000000004</v>
      </c>
      <c r="U22" s="27">
        <f>VLOOKUP($A22,'Measure Inputs'!$A$2:$S$65,15,FALSE)</f>
        <v>0</v>
      </c>
      <c r="V22" s="27">
        <f>VLOOKUP($A22,'Measure Inputs'!$A$2:$S$65,16,FALSE)</f>
        <v>36</v>
      </c>
      <c r="W22" s="27">
        <f>VLOOKUP($A22,'Measure Inputs'!$A$2:$S$65,17,FALSE)</f>
        <v>0</v>
      </c>
      <c r="X22" s="27" t="str">
        <f>VLOOKUP($A22,'Measure Inputs'!$A$2:$S$65,18,FALSE)</f>
        <v>No</v>
      </c>
      <c r="Y22" s="32">
        <f>VLOOKUP($A22,'Measure Inputs'!$A$2:$S$65,19,FALSE)</f>
        <v>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</row>
    <row r="23" spans="1:34" ht="14.4" x14ac:dyDescent="0.3">
      <c r="A23">
        <v>8</v>
      </c>
      <c r="B23" t="s">
        <v>50</v>
      </c>
      <c r="C23" t="s">
        <v>25</v>
      </c>
      <c r="D23" t="s">
        <v>26</v>
      </c>
      <c r="E23" t="s">
        <v>221</v>
      </c>
      <c r="F23" t="s">
        <v>23</v>
      </c>
      <c r="G23" t="s">
        <v>48</v>
      </c>
      <c r="H23">
        <v>12</v>
      </c>
      <c r="I23">
        <v>1.9043930278758611E-2</v>
      </c>
      <c r="J23" s="27" t="str">
        <f>VLOOKUP($A23,'Measure Inputs'!$A$2:$S$65,2,FALSE)</f>
        <v>Existing</v>
      </c>
      <c r="K23" s="27" t="str">
        <f>VLOOKUP($A23,'Measure Inputs'!$A$2:$S$65,3,FALSE)</f>
        <v>Energy Affordability</v>
      </c>
      <c r="L23" s="27" t="str">
        <f>VLOOKUP($A23,'Measure Inputs'!$A$2:$S$65,4,FALSE)</f>
        <v>Weatherization</v>
      </c>
      <c r="M23" s="27" t="str">
        <f>VLOOKUP($A23,'Measure Inputs'!$A$2:$S$65,5,FALSE)</f>
        <v>Residential</v>
      </c>
      <c r="N23" s="27" t="str">
        <f>VLOOKUP($A23,'Measure Inputs'!$A$2:$S$65,7,FALSE)</f>
        <v>Water Heating</v>
      </c>
      <c r="O23" s="27" t="str">
        <f>VLOOKUP($A23,'Measure Inputs'!$A$2:$S$65,9,FALSE)</f>
        <v>Electric hot water tank pipe with insulation- R-3.5</v>
      </c>
      <c r="P23" s="27" t="str">
        <f>VLOOKUP($A23,'Measure Inputs'!$A$2:$S$65,10,FALSE)</f>
        <v>Electric hot water tank pipe without insulation</v>
      </c>
      <c r="Q23" s="27" t="str">
        <f>VLOOKUP($A23,'Measure Inputs'!$A$2:$S$65,11,FALSE)</f>
        <v>per unit</v>
      </c>
      <c r="R23" s="27" t="str">
        <f>VLOOKUP($A23,'Measure Inputs'!$A$2:$S$65,12,FALSE)</f>
        <v>Retrofit</v>
      </c>
      <c r="S23" s="27">
        <f>VLOOKUP($A23,'Measure Inputs'!$A$2:$S$65,13,FALSE)</f>
        <v>12</v>
      </c>
      <c r="T23" s="27">
        <f>VLOOKUP($A23,'Measure Inputs'!$A$2:$S$65,14,FALSE)</f>
        <v>714</v>
      </c>
      <c r="U23" s="27">
        <f>VLOOKUP($A23,'Measure Inputs'!$A$2:$S$65,15,FALSE)</f>
        <v>0</v>
      </c>
      <c r="V23" s="27">
        <f>VLOOKUP($A23,'Measure Inputs'!$A$2:$S$65,16,FALSE)</f>
        <v>700</v>
      </c>
      <c r="W23" s="27">
        <f>VLOOKUP($A23,'Measure Inputs'!$A$2:$S$65,17,FALSE)</f>
        <v>0</v>
      </c>
      <c r="X23" s="27" t="str">
        <f>VLOOKUP($A23,'Measure Inputs'!$A$2:$S$65,18,FALSE)</f>
        <v>No</v>
      </c>
      <c r="Y23" s="32">
        <f>VLOOKUP($A23,'Measure Inputs'!$A$2:$S$65,19,FALSE)</f>
        <v>1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</row>
    <row r="24" spans="1:34" ht="14.4" x14ac:dyDescent="0.3">
      <c r="A24">
        <v>8</v>
      </c>
      <c r="B24" t="s">
        <v>50</v>
      </c>
      <c r="C24" t="s">
        <v>25</v>
      </c>
      <c r="D24" t="s">
        <v>33</v>
      </c>
      <c r="E24" t="s">
        <v>221</v>
      </c>
      <c r="F24" t="s">
        <v>23</v>
      </c>
      <c r="G24" t="s">
        <v>48</v>
      </c>
      <c r="H24">
        <v>12</v>
      </c>
      <c r="I24">
        <v>1.1885451652819521E-2</v>
      </c>
      <c r="J24" s="27" t="str">
        <f>VLOOKUP($A24,'Measure Inputs'!$A$2:$S$65,2,FALSE)</f>
        <v>Existing</v>
      </c>
      <c r="K24" s="27" t="str">
        <f>VLOOKUP($A24,'Measure Inputs'!$A$2:$S$65,3,FALSE)</f>
        <v>Energy Affordability</v>
      </c>
      <c r="L24" s="27" t="str">
        <f>VLOOKUP($A24,'Measure Inputs'!$A$2:$S$65,4,FALSE)</f>
        <v>Weatherization</v>
      </c>
      <c r="M24" s="27" t="str">
        <f>VLOOKUP($A24,'Measure Inputs'!$A$2:$S$65,5,FALSE)</f>
        <v>Residential</v>
      </c>
      <c r="N24" s="27" t="str">
        <f>VLOOKUP($A24,'Measure Inputs'!$A$2:$S$65,7,FALSE)</f>
        <v>Water Heating</v>
      </c>
      <c r="O24" s="27" t="str">
        <f>VLOOKUP($A24,'Measure Inputs'!$A$2:$S$65,9,FALSE)</f>
        <v>Electric hot water tank pipe with insulation- R-3.5</v>
      </c>
      <c r="P24" s="27" t="str">
        <f>VLOOKUP($A24,'Measure Inputs'!$A$2:$S$65,10,FALSE)</f>
        <v>Electric hot water tank pipe without insulation</v>
      </c>
      <c r="Q24" s="27" t="str">
        <f>VLOOKUP($A24,'Measure Inputs'!$A$2:$S$65,11,FALSE)</f>
        <v>per unit</v>
      </c>
      <c r="R24" s="27" t="str">
        <f>VLOOKUP($A24,'Measure Inputs'!$A$2:$S$65,12,FALSE)</f>
        <v>Retrofit</v>
      </c>
      <c r="S24" s="27">
        <f>VLOOKUP($A24,'Measure Inputs'!$A$2:$S$65,13,FALSE)</f>
        <v>12</v>
      </c>
      <c r="T24" s="27">
        <f>VLOOKUP($A24,'Measure Inputs'!$A$2:$S$65,14,FALSE)</f>
        <v>714</v>
      </c>
      <c r="U24" s="27">
        <f>VLOOKUP($A24,'Measure Inputs'!$A$2:$S$65,15,FALSE)</f>
        <v>0</v>
      </c>
      <c r="V24" s="27">
        <f>VLOOKUP($A24,'Measure Inputs'!$A$2:$S$65,16,FALSE)</f>
        <v>700</v>
      </c>
      <c r="W24" s="27">
        <f>VLOOKUP($A24,'Measure Inputs'!$A$2:$S$65,17,FALSE)</f>
        <v>0</v>
      </c>
      <c r="X24" s="27" t="str">
        <f>VLOOKUP($A24,'Measure Inputs'!$A$2:$S$65,18,FALSE)</f>
        <v>No</v>
      </c>
      <c r="Y24" s="32">
        <f>VLOOKUP($A24,'Measure Inputs'!$A$2:$S$65,19,FALSE)</f>
        <v>1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</row>
    <row r="25" spans="1:34" ht="14.4" x14ac:dyDescent="0.3">
      <c r="A25">
        <v>8</v>
      </c>
      <c r="B25" t="s">
        <v>50</v>
      </c>
      <c r="C25" t="s">
        <v>25</v>
      </c>
      <c r="D25" t="s">
        <v>36</v>
      </c>
      <c r="E25" t="s">
        <v>221</v>
      </c>
      <c r="F25" t="s">
        <v>23</v>
      </c>
      <c r="G25" t="s">
        <v>48</v>
      </c>
      <c r="H25">
        <v>12</v>
      </c>
      <c r="I25">
        <v>9.0038858167687929E-3</v>
      </c>
      <c r="J25" s="27" t="str">
        <f>VLOOKUP($A25,'Measure Inputs'!$A$2:$S$65,2,FALSE)</f>
        <v>Existing</v>
      </c>
      <c r="K25" s="27" t="str">
        <f>VLOOKUP($A25,'Measure Inputs'!$A$2:$S$65,3,FALSE)</f>
        <v>Energy Affordability</v>
      </c>
      <c r="L25" s="27" t="str">
        <f>VLOOKUP($A25,'Measure Inputs'!$A$2:$S$65,4,FALSE)</f>
        <v>Weatherization</v>
      </c>
      <c r="M25" s="27" t="str">
        <f>VLOOKUP($A25,'Measure Inputs'!$A$2:$S$65,5,FALSE)</f>
        <v>Residential</v>
      </c>
      <c r="N25" s="27" t="str">
        <f>VLOOKUP($A25,'Measure Inputs'!$A$2:$S$65,7,FALSE)</f>
        <v>Water Heating</v>
      </c>
      <c r="O25" s="27" t="str">
        <f>VLOOKUP($A25,'Measure Inputs'!$A$2:$S$65,9,FALSE)</f>
        <v>Electric hot water tank pipe with insulation- R-3.5</v>
      </c>
      <c r="P25" s="27" t="str">
        <f>VLOOKUP($A25,'Measure Inputs'!$A$2:$S$65,10,FALSE)</f>
        <v>Electric hot water tank pipe without insulation</v>
      </c>
      <c r="Q25" s="27" t="str">
        <f>VLOOKUP($A25,'Measure Inputs'!$A$2:$S$65,11,FALSE)</f>
        <v>per unit</v>
      </c>
      <c r="R25" s="27" t="str">
        <f>VLOOKUP($A25,'Measure Inputs'!$A$2:$S$65,12,FALSE)</f>
        <v>Retrofit</v>
      </c>
      <c r="S25" s="27">
        <f>VLOOKUP($A25,'Measure Inputs'!$A$2:$S$65,13,FALSE)</f>
        <v>12</v>
      </c>
      <c r="T25" s="27">
        <f>VLOOKUP($A25,'Measure Inputs'!$A$2:$S$65,14,FALSE)</f>
        <v>714</v>
      </c>
      <c r="U25" s="27">
        <f>VLOOKUP($A25,'Measure Inputs'!$A$2:$S$65,15,FALSE)</f>
        <v>0</v>
      </c>
      <c r="V25" s="27">
        <f>VLOOKUP($A25,'Measure Inputs'!$A$2:$S$65,16,FALSE)</f>
        <v>700</v>
      </c>
      <c r="W25" s="27">
        <f>VLOOKUP($A25,'Measure Inputs'!$A$2:$S$65,17,FALSE)</f>
        <v>0</v>
      </c>
      <c r="X25" s="27" t="str">
        <f>VLOOKUP($A25,'Measure Inputs'!$A$2:$S$65,18,FALSE)</f>
        <v>No</v>
      </c>
      <c r="Y25" s="32">
        <f>VLOOKUP($A25,'Measure Inputs'!$A$2:$S$65,19,FALSE)</f>
        <v>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</row>
    <row r="26" spans="1:34" ht="14.4" x14ac:dyDescent="0.3">
      <c r="A26">
        <v>9</v>
      </c>
      <c r="B26" t="s">
        <v>54</v>
      </c>
      <c r="C26" t="s">
        <v>25</v>
      </c>
      <c r="D26" t="s">
        <v>26</v>
      </c>
      <c r="E26" t="s">
        <v>221</v>
      </c>
      <c r="F26" t="s">
        <v>23</v>
      </c>
      <c r="G26" t="s">
        <v>53</v>
      </c>
      <c r="H26">
        <v>7</v>
      </c>
      <c r="I26">
        <v>3.8588826221654621E-3</v>
      </c>
      <c r="J26" s="27" t="str">
        <f>VLOOKUP($A26,'Measure Inputs'!$A$2:$S$65,2,FALSE)</f>
        <v>Existing</v>
      </c>
      <c r="K26" s="27" t="str">
        <f>VLOOKUP($A26,'Measure Inputs'!$A$2:$S$65,3,FALSE)</f>
        <v>Energy Affordability</v>
      </c>
      <c r="L26" s="27" t="str">
        <f>VLOOKUP($A26,'Measure Inputs'!$A$2:$S$65,4,FALSE)</f>
        <v>DHW</v>
      </c>
      <c r="M26" s="27" t="str">
        <f>VLOOKUP($A26,'Measure Inputs'!$A$2:$S$65,5,FALSE)</f>
        <v>Residential</v>
      </c>
      <c r="N26" s="27" t="str">
        <f>VLOOKUP($A26,'Measure Inputs'!$A$2:$S$65,7,FALSE)</f>
        <v>Water Heating</v>
      </c>
      <c r="O26" s="27" t="str">
        <f>VLOOKUP($A26,'Measure Inputs'!$A$2:$S$65,9,FALSE)</f>
        <v>R-6 blanket insulation to electric water heater</v>
      </c>
      <c r="P26" s="27" t="str">
        <f>VLOOKUP($A26,'Measure Inputs'!$A$2:$S$65,10,FALSE)</f>
        <v xml:space="preserve">Uninsulated electric water heater </v>
      </c>
      <c r="Q26" s="27" t="str">
        <f>VLOOKUP($A26,'Measure Inputs'!$A$2:$S$65,11,FALSE)</f>
        <v>per water heater</v>
      </c>
      <c r="R26" s="27" t="str">
        <f>VLOOKUP($A26,'Measure Inputs'!$A$2:$S$65,12,FALSE)</f>
        <v>Retrofit</v>
      </c>
      <c r="S26" s="27">
        <f>VLOOKUP($A26,'Measure Inputs'!$A$2:$S$65,13,FALSE)</f>
        <v>7</v>
      </c>
      <c r="T26" s="27">
        <f>VLOOKUP($A26,'Measure Inputs'!$A$2:$S$65,14,FALSE)</f>
        <v>138</v>
      </c>
      <c r="U26" s="27">
        <f>VLOOKUP($A26,'Measure Inputs'!$A$2:$S$65,15,FALSE)</f>
        <v>0</v>
      </c>
      <c r="V26" s="27">
        <f>VLOOKUP($A26,'Measure Inputs'!$A$2:$S$65,16,FALSE)</f>
        <v>69</v>
      </c>
      <c r="W26" s="27">
        <f>VLOOKUP($A26,'Measure Inputs'!$A$2:$S$65,17,FALSE)</f>
        <v>0</v>
      </c>
      <c r="X26" s="27" t="str">
        <f>VLOOKUP($A26,'Measure Inputs'!$A$2:$S$65,18,FALSE)</f>
        <v>No</v>
      </c>
      <c r="Y26" s="32">
        <f>VLOOKUP($A26,'Measure Inputs'!$A$2:$S$65,19,FALSE)</f>
        <v>1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</row>
    <row r="27" spans="1:34" ht="14.4" x14ac:dyDescent="0.3">
      <c r="A27">
        <v>9</v>
      </c>
      <c r="B27" t="s">
        <v>54</v>
      </c>
      <c r="C27" t="s">
        <v>25</v>
      </c>
      <c r="D27" t="s">
        <v>33</v>
      </c>
      <c r="E27" t="s">
        <v>221</v>
      </c>
      <c r="F27" t="s">
        <v>23</v>
      </c>
      <c r="G27" t="s">
        <v>53</v>
      </c>
      <c r="H27">
        <v>7</v>
      </c>
      <c r="I27">
        <v>6.8151430645222904E-3</v>
      </c>
      <c r="J27" s="27" t="str">
        <f>VLOOKUP($A27,'Measure Inputs'!$A$2:$S$65,2,FALSE)</f>
        <v>Existing</v>
      </c>
      <c r="K27" s="27" t="str">
        <f>VLOOKUP($A27,'Measure Inputs'!$A$2:$S$65,3,FALSE)</f>
        <v>Energy Affordability</v>
      </c>
      <c r="L27" s="27" t="str">
        <f>VLOOKUP($A27,'Measure Inputs'!$A$2:$S$65,4,FALSE)</f>
        <v>DHW</v>
      </c>
      <c r="M27" s="27" t="str">
        <f>VLOOKUP($A27,'Measure Inputs'!$A$2:$S$65,5,FALSE)</f>
        <v>Residential</v>
      </c>
      <c r="N27" s="27" t="str">
        <f>VLOOKUP($A27,'Measure Inputs'!$A$2:$S$65,7,FALSE)</f>
        <v>Water Heating</v>
      </c>
      <c r="O27" s="27" t="str">
        <f>VLOOKUP($A27,'Measure Inputs'!$A$2:$S$65,9,FALSE)</f>
        <v>R-6 blanket insulation to electric water heater</v>
      </c>
      <c r="P27" s="27" t="str">
        <f>VLOOKUP($A27,'Measure Inputs'!$A$2:$S$65,10,FALSE)</f>
        <v xml:space="preserve">Uninsulated electric water heater </v>
      </c>
      <c r="Q27" s="27" t="str">
        <f>VLOOKUP($A27,'Measure Inputs'!$A$2:$S$65,11,FALSE)</f>
        <v>per water heater</v>
      </c>
      <c r="R27" s="27" t="str">
        <f>VLOOKUP($A27,'Measure Inputs'!$A$2:$S$65,12,FALSE)</f>
        <v>Retrofit</v>
      </c>
      <c r="S27" s="27">
        <f>VLOOKUP($A27,'Measure Inputs'!$A$2:$S$65,13,FALSE)</f>
        <v>7</v>
      </c>
      <c r="T27" s="27">
        <f>VLOOKUP($A27,'Measure Inputs'!$A$2:$S$65,14,FALSE)</f>
        <v>138</v>
      </c>
      <c r="U27" s="27">
        <f>VLOOKUP($A27,'Measure Inputs'!$A$2:$S$65,15,FALSE)</f>
        <v>0</v>
      </c>
      <c r="V27" s="27">
        <f>VLOOKUP($A27,'Measure Inputs'!$A$2:$S$65,16,FALSE)</f>
        <v>69</v>
      </c>
      <c r="W27" s="27">
        <f>VLOOKUP($A27,'Measure Inputs'!$A$2:$S$65,17,FALSE)</f>
        <v>0</v>
      </c>
      <c r="X27" s="27" t="str">
        <f>VLOOKUP($A27,'Measure Inputs'!$A$2:$S$65,18,FALSE)</f>
        <v>No</v>
      </c>
      <c r="Y27" s="32">
        <f>VLOOKUP($A27,'Measure Inputs'!$A$2:$S$65,19,FALSE)</f>
        <v>1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</row>
    <row r="28" spans="1:34" ht="14.4" x14ac:dyDescent="0.3">
      <c r="A28">
        <v>9</v>
      </c>
      <c r="B28" t="s">
        <v>54</v>
      </c>
      <c r="C28" t="s">
        <v>25</v>
      </c>
      <c r="D28" t="s">
        <v>36</v>
      </c>
      <c r="E28" t="s">
        <v>221</v>
      </c>
      <c r="F28" t="s">
        <v>23</v>
      </c>
      <c r="G28" t="s">
        <v>53</v>
      </c>
      <c r="H28">
        <v>7</v>
      </c>
      <c r="I28">
        <v>2.44299674267101E-3</v>
      </c>
      <c r="J28" s="27" t="str">
        <f>VLOOKUP($A28,'Measure Inputs'!$A$2:$S$65,2,FALSE)</f>
        <v>Existing</v>
      </c>
      <c r="K28" s="27" t="str">
        <f>VLOOKUP($A28,'Measure Inputs'!$A$2:$S$65,3,FALSE)</f>
        <v>Energy Affordability</v>
      </c>
      <c r="L28" s="27" t="str">
        <f>VLOOKUP($A28,'Measure Inputs'!$A$2:$S$65,4,FALSE)</f>
        <v>DHW</v>
      </c>
      <c r="M28" s="27" t="str">
        <f>VLOOKUP($A28,'Measure Inputs'!$A$2:$S$65,5,FALSE)</f>
        <v>Residential</v>
      </c>
      <c r="N28" s="27" t="str">
        <f>VLOOKUP($A28,'Measure Inputs'!$A$2:$S$65,7,FALSE)</f>
        <v>Water Heating</v>
      </c>
      <c r="O28" s="27" t="str">
        <f>VLOOKUP($A28,'Measure Inputs'!$A$2:$S$65,9,FALSE)</f>
        <v>R-6 blanket insulation to electric water heater</v>
      </c>
      <c r="P28" s="27" t="str">
        <f>VLOOKUP($A28,'Measure Inputs'!$A$2:$S$65,10,FALSE)</f>
        <v xml:space="preserve">Uninsulated electric water heater </v>
      </c>
      <c r="Q28" s="27" t="str">
        <f>VLOOKUP($A28,'Measure Inputs'!$A$2:$S$65,11,FALSE)</f>
        <v>per water heater</v>
      </c>
      <c r="R28" s="27" t="str">
        <f>VLOOKUP($A28,'Measure Inputs'!$A$2:$S$65,12,FALSE)</f>
        <v>Retrofit</v>
      </c>
      <c r="S28" s="27">
        <f>VLOOKUP($A28,'Measure Inputs'!$A$2:$S$65,13,FALSE)</f>
        <v>7</v>
      </c>
      <c r="T28" s="27">
        <f>VLOOKUP($A28,'Measure Inputs'!$A$2:$S$65,14,FALSE)</f>
        <v>138</v>
      </c>
      <c r="U28" s="27">
        <f>VLOOKUP($A28,'Measure Inputs'!$A$2:$S$65,15,FALSE)</f>
        <v>0</v>
      </c>
      <c r="V28" s="27">
        <f>VLOOKUP($A28,'Measure Inputs'!$A$2:$S$65,16,FALSE)</f>
        <v>69</v>
      </c>
      <c r="W28" s="27">
        <f>VLOOKUP($A28,'Measure Inputs'!$A$2:$S$65,17,FALSE)</f>
        <v>0</v>
      </c>
      <c r="X28" s="27" t="str">
        <f>VLOOKUP($A28,'Measure Inputs'!$A$2:$S$65,18,FALSE)</f>
        <v>No</v>
      </c>
      <c r="Y28" s="32">
        <f>VLOOKUP($A28,'Measure Inputs'!$A$2:$S$65,19,FALSE)</f>
        <v>1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</row>
    <row r="29" spans="1:34" ht="14.4" x14ac:dyDescent="0.3">
      <c r="A29">
        <v>10</v>
      </c>
      <c r="B29" t="s">
        <v>58</v>
      </c>
      <c r="C29" t="s">
        <v>25</v>
      </c>
      <c r="D29" t="s">
        <v>26</v>
      </c>
      <c r="E29" t="s">
        <v>221</v>
      </c>
      <c r="F29" t="s">
        <v>23</v>
      </c>
      <c r="G29" t="s">
        <v>48</v>
      </c>
      <c r="H29">
        <v>30</v>
      </c>
      <c r="I29">
        <v>3.5243252801662212E-2</v>
      </c>
      <c r="J29" s="27" t="str">
        <f>VLOOKUP($A29,'Measure Inputs'!$A$2:$S$65,2,FALSE)</f>
        <v>Existing</v>
      </c>
      <c r="K29" s="27" t="str">
        <f>VLOOKUP($A29,'Measure Inputs'!$A$2:$S$65,3,FALSE)</f>
        <v>Energy Affordability</v>
      </c>
      <c r="L29" s="27" t="str">
        <f>VLOOKUP($A29,'Measure Inputs'!$A$2:$S$65,4,FALSE)</f>
        <v>Weatherization</v>
      </c>
      <c r="M29" s="27" t="str">
        <f>VLOOKUP($A29,'Measure Inputs'!$A$2:$S$65,5,FALSE)</f>
        <v>Residential</v>
      </c>
      <c r="N29" s="27" t="str">
        <f>VLOOKUP($A29,'Measure Inputs'!$A$2:$S$65,7,FALSE)</f>
        <v>Water Heating</v>
      </c>
      <c r="O29" s="27" t="str">
        <f>VLOOKUP($A29,'Measure Inputs'!$A$2:$S$65,9,FALSE)</f>
        <v>Drain Water Heat Recovery Device/Ventilator</v>
      </c>
      <c r="P29" s="27" t="str">
        <f>VLOOKUP($A29,'Measure Inputs'!$A$2:$S$65,10,FALSE)</f>
        <v>No heat recovery device/ventilator</v>
      </c>
      <c r="Q29" s="27" t="str">
        <f>VLOOKUP($A29,'Measure Inputs'!$A$2:$S$65,11,FALSE)</f>
        <v>per unit</v>
      </c>
      <c r="R29" s="27" t="str">
        <f>VLOOKUP($A29,'Measure Inputs'!$A$2:$S$65,12,FALSE)</f>
        <v>Retrofit</v>
      </c>
      <c r="S29" s="27">
        <f>VLOOKUP($A29,'Measure Inputs'!$A$2:$S$65,13,FALSE)</f>
        <v>30</v>
      </c>
      <c r="T29" s="27">
        <f>VLOOKUP($A29,'Measure Inputs'!$A$2:$S$65,14,FALSE)</f>
        <v>1011.84</v>
      </c>
      <c r="U29" s="27">
        <f>VLOOKUP($A29,'Measure Inputs'!$A$2:$S$65,15,FALSE)</f>
        <v>0</v>
      </c>
      <c r="V29" s="27">
        <f>VLOOKUP($A29,'Measure Inputs'!$A$2:$S$65,16,FALSE)</f>
        <v>150</v>
      </c>
      <c r="W29" s="27">
        <f>VLOOKUP($A29,'Measure Inputs'!$A$2:$S$65,17,FALSE)</f>
        <v>0</v>
      </c>
      <c r="X29" s="27" t="str">
        <f>VLOOKUP($A29,'Measure Inputs'!$A$2:$S$65,18,FALSE)</f>
        <v>No</v>
      </c>
      <c r="Y29" s="32">
        <f>VLOOKUP($A29,'Measure Inputs'!$A$2:$S$65,19,FALSE)</f>
        <v>1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</row>
    <row r="30" spans="1:34" ht="14.4" x14ac:dyDescent="0.3">
      <c r="A30">
        <v>10</v>
      </c>
      <c r="B30" t="s">
        <v>58</v>
      </c>
      <c r="C30" t="s">
        <v>25</v>
      </c>
      <c r="D30" t="s">
        <v>33</v>
      </c>
      <c r="E30" t="s">
        <v>221</v>
      </c>
      <c r="F30" t="s">
        <v>23</v>
      </c>
      <c r="G30" t="s">
        <v>48</v>
      </c>
      <c r="H30">
        <v>30</v>
      </c>
      <c r="I30">
        <v>3.5801686895700471E-2</v>
      </c>
      <c r="J30" s="27" t="str">
        <f>VLOOKUP($A30,'Measure Inputs'!$A$2:$S$65,2,FALSE)</f>
        <v>Existing</v>
      </c>
      <c r="K30" s="27" t="str">
        <f>VLOOKUP($A30,'Measure Inputs'!$A$2:$S$65,3,FALSE)</f>
        <v>Energy Affordability</v>
      </c>
      <c r="L30" s="27" t="str">
        <f>VLOOKUP($A30,'Measure Inputs'!$A$2:$S$65,4,FALSE)</f>
        <v>Weatherization</v>
      </c>
      <c r="M30" s="27" t="str">
        <f>VLOOKUP($A30,'Measure Inputs'!$A$2:$S$65,5,FALSE)</f>
        <v>Residential</v>
      </c>
      <c r="N30" s="27" t="str">
        <f>VLOOKUP($A30,'Measure Inputs'!$A$2:$S$65,7,FALSE)</f>
        <v>Water Heating</v>
      </c>
      <c r="O30" s="27" t="str">
        <f>VLOOKUP($A30,'Measure Inputs'!$A$2:$S$65,9,FALSE)</f>
        <v>Drain Water Heat Recovery Device/Ventilator</v>
      </c>
      <c r="P30" s="27" t="str">
        <f>VLOOKUP($A30,'Measure Inputs'!$A$2:$S$65,10,FALSE)</f>
        <v>No heat recovery device/ventilator</v>
      </c>
      <c r="Q30" s="27" t="str">
        <f>VLOOKUP($A30,'Measure Inputs'!$A$2:$S$65,11,FALSE)</f>
        <v>per unit</v>
      </c>
      <c r="R30" s="27" t="str">
        <f>VLOOKUP($A30,'Measure Inputs'!$A$2:$S$65,12,FALSE)</f>
        <v>Retrofit</v>
      </c>
      <c r="S30" s="27">
        <f>VLOOKUP($A30,'Measure Inputs'!$A$2:$S$65,13,FALSE)</f>
        <v>30</v>
      </c>
      <c r="T30" s="27">
        <f>VLOOKUP($A30,'Measure Inputs'!$A$2:$S$65,14,FALSE)</f>
        <v>1011.84</v>
      </c>
      <c r="U30" s="27">
        <f>VLOOKUP($A30,'Measure Inputs'!$A$2:$S$65,15,FALSE)</f>
        <v>0</v>
      </c>
      <c r="V30" s="27">
        <f>VLOOKUP($A30,'Measure Inputs'!$A$2:$S$65,16,FALSE)</f>
        <v>150</v>
      </c>
      <c r="W30" s="27">
        <f>VLOOKUP($A30,'Measure Inputs'!$A$2:$S$65,17,FALSE)</f>
        <v>0</v>
      </c>
      <c r="X30" s="27" t="str">
        <f>VLOOKUP($A30,'Measure Inputs'!$A$2:$S$65,18,FALSE)</f>
        <v>No</v>
      </c>
      <c r="Y30" s="32">
        <f>VLOOKUP($A30,'Measure Inputs'!$A$2:$S$65,19,FALSE)</f>
        <v>1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</row>
    <row r="31" spans="1:34" ht="14.4" x14ac:dyDescent="0.3">
      <c r="A31">
        <v>10</v>
      </c>
      <c r="B31" t="s">
        <v>58</v>
      </c>
      <c r="C31" t="s">
        <v>25</v>
      </c>
      <c r="D31" t="s">
        <v>36</v>
      </c>
      <c r="E31" t="s">
        <v>221</v>
      </c>
      <c r="F31" t="s">
        <v>23</v>
      </c>
      <c r="G31" t="s">
        <v>48</v>
      </c>
      <c r="H31">
        <v>30</v>
      </c>
      <c r="I31">
        <v>5.7016479974212268E-2</v>
      </c>
      <c r="J31" s="27" t="str">
        <f>VLOOKUP($A31,'Measure Inputs'!$A$2:$S$65,2,FALSE)</f>
        <v>Existing</v>
      </c>
      <c r="K31" s="27" t="str">
        <f>VLOOKUP($A31,'Measure Inputs'!$A$2:$S$65,3,FALSE)</f>
        <v>Energy Affordability</v>
      </c>
      <c r="L31" s="27" t="str">
        <f>VLOOKUP($A31,'Measure Inputs'!$A$2:$S$65,4,FALSE)</f>
        <v>Weatherization</v>
      </c>
      <c r="M31" s="27" t="str">
        <f>VLOOKUP($A31,'Measure Inputs'!$A$2:$S$65,5,FALSE)</f>
        <v>Residential</v>
      </c>
      <c r="N31" s="27" t="str">
        <f>VLOOKUP($A31,'Measure Inputs'!$A$2:$S$65,7,FALSE)</f>
        <v>Water Heating</v>
      </c>
      <c r="O31" s="27" t="str">
        <f>VLOOKUP($A31,'Measure Inputs'!$A$2:$S$65,9,FALSE)</f>
        <v>Drain Water Heat Recovery Device/Ventilator</v>
      </c>
      <c r="P31" s="27" t="str">
        <f>VLOOKUP($A31,'Measure Inputs'!$A$2:$S$65,10,FALSE)</f>
        <v>No heat recovery device/ventilator</v>
      </c>
      <c r="Q31" s="27" t="str">
        <f>VLOOKUP($A31,'Measure Inputs'!$A$2:$S$65,11,FALSE)</f>
        <v>per unit</v>
      </c>
      <c r="R31" s="27" t="str">
        <f>VLOOKUP($A31,'Measure Inputs'!$A$2:$S$65,12,FALSE)</f>
        <v>Retrofit</v>
      </c>
      <c r="S31" s="27">
        <f>VLOOKUP($A31,'Measure Inputs'!$A$2:$S$65,13,FALSE)</f>
        <v>30</v>
      </c>
      <c r="T31" s="27">
        <f>VLOOKUP($A31,'Measure Inputs'!$A$2:$S$65,14,FALSE)</f>
        <v>1011.84</v>
      </c>
      <c r="U31" s="27">
        <f>VLOOKUP($A31,'Measure Inputs'!$A$2:$S$65,15,FALSE)</f>
        <v>0</v>
      </c>
      <c r="V31" s="27">
        <f>VLOOKUP($A31,'Measure Inputs'!$A$2:$S$65,16,FALSE)</f>
        <v>150</v>
      </c>
      <c r="W31" s="27">
        <f>VLOOKUP($A31,'Measure Inputs'!$A$2:$S$65,17,FALSE)</f>
        <v>0</v>
      </c>
      <c r="X31" s="27" t="str">
        <f>VLOOKUP($A31,'Measure Inputs'!$A$2:$S$65,18,FALSE)</f>
        <v>No</v>
      </c>
      <c r="Y31" s="32">
        <f>VLOOKUP($A31,'Measure Inputs'!$A$2:$S$65,19,FALSE)</f>
        <v>1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</row>
    <row r="32" spans="1:34" ht="14.4" x14ac:dyDescent="0.3">
      <c r="A32">
        <v>11</v>
      </c>
      <c r="B32" t="s">
        <v>63</v>
      </c>
      <c r="C32" t="s">
        <v>25</v>
      </c>
      <c r="D32" t="s">
        <v>26</v>
      </c>
      <c r="E32" t="s">
        <v>221</v>
      </c>
      <c r="F32" t="s">
        <v>61</v>
      </c>
      <c r="G32" t="s">
        <v>62</v>
      </c>
      <c r="H32">
        <v>15</v>
      </c>
      <c r="I32">
        <v>0.1090036724492976</v>
      </c>
      <c r="J32" s="27" t="str">
        <f>VLOOKUP($A32,'Measure Inputs'!$A$2:$S$65,2,FALSE)</f>
        <v>Existing</v>
      </c>
      <c r="K32" s="27" t="str">
        <f>VLOOKUP($A32,'Measure Inputs'!$A$2:$S$65,3,FALSE)</f>
        <v>Home Renovation</v>
      </c>
      <c r="L32" s="27" t="str">
        <f>VLOOKUP($A32,'Measure Inputs'!$A$2:$S$65,4,FALSE)</f>
        <v>DHW-HR</v>
      </c>
      <c r="M32" s="27" t="str">
        <f>VLOOKUP($A32,'Measure Inputs'!$A$2:$S$65,5,FALSE)</f>
        <v>Residential</v>
      </c>
      <c r="N32" s="27" t="str">
        <f>VLOOKUP($A32,'Measure Inputs'!$A$2:$S$65,7,FALSE)</f>
        <v>Water Heating</v>
      </c>
      <c r="O32" s="27" t="str">
        <f>VLOOKUP($A32,'Measure Inputs'!$A$2:$S$65,9,FALSE)</f>
        <v>Heat Pump Water Heater</v>
      </c>
      <c r="P32" s="27" t="str">
        <f>VLOOKUP($A32,'Measure Inputs'!$A$2:$S$65,10,FALSE)</f>
        <v>Standard Electric Storage Water Heater</v>
      </c>
      <c r="Q32" s="27" t="str">
        <f>VLOOKUP($A32,'Measure Inputs'!$A$2:$S$65,11,FALSE)</f>
        <v>per unit</v>
      </c>
      <c r="R32" s="27" t="str">
        <f>VLOOKUP($A32,'Measure Inputs'!$A$2:$S$65,12,FALSE)</f>
        <v>Time of Sale</v>
      </c>
      <c r="S32" s="27">
        <f>VLOOKUP($A32,'Measure Inputs'!$A$2:$S$65,13,FALSE)</f>
        <v>15</v>
      </c>
      <c r="T32" s="27">
        <f>VLOOKUP($A32,'Measure Inputs'!$A$2:$S$65,14,FALSE)</f>
        <v>1400.8000000000002</v>
      </c>
      <c r="U32" s="27">
        <f>VLOOKUP($A32,'Measure Inputs'!$A$2:$S$65,15,FALSE)</f>
        <v>0</v>
      </c>
      <c r="V32" s="27">
        <f>VLOOKUP($A32,'Measure Inputs'!$A$2:$S$65,16,FALSE)</f>
        <v>500</v>
      </c>
      <c r="W32" s="27">
        <f>VLOOKUP($A32,'Measure Inputs'!$A$2:$S$65,17,FALSE)</f>
        <v>0</v>
      </c>
      <c r="X32" s="27" t="str">
        <f>VLOOKUP($A32,'Measure Inputs'!$A$2:$S$65,18,FALSE)</f>
        <v>Yes</v>
      </c>
      <c r="Y32" s="32">
        <f>VLOOKUP($A32,'Measure Inputs'!$A$2:$S$65,19,FALSE)</f>
        <v>0.35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</row>
    <row r="33" spans="1:34" ht="14.4" x14ac:dyDescent="0.3">
      <c r="A33">
        <v>11</v>
      </c>
      <c r="B33" t="s">
        <v>63</v>
      </c>
      <c r="C33" t="s">
        <v>25</v>
      </c>
      <c r="D33" t="s">
        <v>33</v>
      </c>
      <c r="E33" t="s">
        <v>221</v>
      </c>
      <c r="F33" t="s">
        <v>61</v>
      </c>
      <c r="G33" t="s">
        <v>62</v>
      </c>
      <c r="H33">
        <v>15</v>
      </c>
      <c r="I33">
        <v>0.18501279749398331</v>
      </c>
      <c r="J33" s="27" t="str">
        <f>VLOOKUP($A33,'Measure Inputs'!$A$2:$S$65,2,FALSE)</f>
        <v>Existing</v>
      </c>
      <c r="K33" s="27" t="str">
        <f>VLOOKUP($A33,'Measure Inputs'!$A$2:$S$65,3,FALSE)</f>
        <v>Home Renovation</v>
      </c>
      <c r="L33" s="27" t="str">
        <f>VLOOKUP($A33,'Measure Inputs'!$A$2:$S$65,4,FALSE)</f>
        <v>DHW-HR</v>
      </c>
      <c r="M33" s="27" t="str">
        <f>VLOOKUP($A33,'Measure Inputs'!$A$2:$S$65,5,FALSE)</f>
        <v>Residential</v>
      </c>
      <c r="N33" s="27" t="str">
        <f>VLOOKUP($A33,'Measure Inputs'!$A$2:$S$65,7,FALSE)</f>
        <v>Water Heating</v>
      </c>
      <c r="O33" s="27" t="str">
        <f>VLOOKUP($A33,'Measure Inputs'!$A$2:$S$65,9,FALSE)</f>
        <v>Heat Pump Water Heater</v>
      </c>
      <c r="P33" s="27" t="str">
        <f>VLOOKUP($A33,'Measure Inputs'!$A$2:$S$65,10,FALSE)</f>
        <v>Standard Electric Storage Water Heater</v>
      </c>
      <c r="Q33" s="27" t="str">
        <f>VLOOKUP($A33,'Measure Inputs'!$A$2:$S$65,11,FALSE)</f>
        <v>per unit</v>
      </c>
      <c r="R33" s="27" t="str">
        <f>VLOOKUP($A33,'Measure Inputs'!$A$2:$S$65,12,FALSE)</f>
        <v>Time of Sale</v>
      </c>
      <c r="S33" s="27">
        <f>VLOOKUP($A33,'Measure Inputs'!$A$2:$S$65,13,FALSE)</f>
        <v>15</v>
      </c>
      <c r="T33" s="27">
        <f>VLOOKUP($A33,'Measure Inputs'!$A$2:$S$65,14,FALSE)</f>
        <v>1400.8000000000002</v>
      </c>
      <c r="U33" s="27">
        <f>VLOOKUP($A33,'Measure Inputs'!$A$2:$S$65,15,FALSE)</f>
        <v>0</v>
      </c>
      <c r="V33" s="27">
        <f>VLOOKUP($A33,'Measure Inputs'!$A$2:$S$65,16,FALSE)</f>
        <v>500</v>
      </c>
      <c r="W33" s="27">
        <f>VLOOKUP($A33,'Measure Inputs'!$A$2:$S$65,17,FALSE)</f>
        <v>0</v>
      </c>
      <c r="X33" s="27" t="str">
        <f>VLOOKUP($A33,'Measure Inputs'!$A$2:$S$65,18,FALSE)</f>
        <v>Yes</v>
      </c>
      <c r="Y33" s="32">
        <f>VLOOKUP($A33,'Measure Inputs'!$A$2:$S$65,19,FALSE)</f>
        <v>0.35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</row>
    <row r="34" spans="1:34" ht="14.4" x14ac:dyDescent="0.3">
      <c r="A34">
        <v>11</v>
      </c>
      <c r="B34" t="s">
        <v>63</v>
      </c>
      <c r="C34" t="s">
        <v>25</v>
      </c>
      <c r="D34" t="s">
        <v>36</v>
      </c>
      <c r="E34" t="s">
        <v>221</v>
      </c>
      <c r="F34" t="s">
        <v>61</v>
      </c>
      <c r="G34" t="s">
        <v>62</v>
      </c>
      <c r="H34">
        <v>15</v>
      </c>
      <c r="I34">
        <v>0.22154874240236411</v>
      </c>
      <c r="J34" s="27" t="str">
        <f>VLOOKUP($A34,'Measure Inputs'!$A$2:$S$65,2,FALSE)</f>
        <v>Existing</v>
      </c>
      <c r="K34" s="27" t="str">
        <f>VLOOKUP($A34,'Measure Inputs'!$A$2:$S$65,3,FALSE)</f>
        <v>Home Renovation</v>
      </c>
      <c r="L34" s="27" t="str">
        <f>VLOOKUP($A34,'Measure Inputs'!$A$2:$S$65,4,FALSE)</f>
        <v>DHW-HR</v>
      </c>
      <c r="M34" s="27" t="str">
        <f>VLOOKUP($A34,'Measure Inputs'!$A$2:$S$65,5,FALSE)</f>
        <v>Residential</v>
      </c>
      <c r="N34" s="27" t="str">
        <f>VLOOKUP($A34,'Measure Inputs'!$A$2:$S$65,7,FALSE)</f>
        <v>Water Heating</v>
      </c>
      <c r="O34" s="27" t="str">
        <f>VLOOKUP($A34,'Measure Inputs'!$A$2:$S$65,9,FALSE)</f>
        <v>Heat Pump Water Heater</v>
      </c>
      <c r="P34" s="27" t="str">
        <f>VLOOKUP($A34,'Measure Inputs'!$A$2:$S$65,10,FALSE)</f>
        <v>Standard Electric Storage Water Heater</v>
      </c>
      <c r="Q34" s="27" t="str">
        <f>VLOOKUP($A34,'Measure Inputs'!$A$2:$S$65,11,FALSE)</f>
        <v>per unit</v>
      </c>
      <c r="R34" s="27" t="str">
        <f>VLOOKUP($A34,'Measure Inputs'!$A$2:$S$65,12,FALSE)</f>
        <v>Time of Sale</v>
      </c>
      <c r="S34" s="27">
        <f>VLOOKUP($A34,'Measure Inputs'!$A$2:$S$65,13,FALSE)</f>
        <v>15</v>
      </c>
      <c r="T34" s="27">
        <f>VLOOKUP($A34,'Measure Inputs'!$A$2:$S$65,14,FALSE)</f>
        <v>1400.8000000000002</v>
      </c>
      <c r="U34" s="27">
        <f>VLOOKUP($A34,'Measure Inputs'!$A$2:$S$65,15,FALSE)</f>
        <v>0</v>
      </c>
      <c r="V34" s="27">
        <f>VLOOKUP($A34,'Measure Inputs'!$A$2:$S$65,16,FALSE)</f>
        <v>500</v>
      </c>
      <c r="W34" s="27">
        <f>VLOOKUP($A34,'Measure Inputs'!$A$2:$S$65,17,FALSE)</f>
        <v>0</v>
      </c>
      <c r="X34" s="27" t="str">
        <f>VLOOKUP($A34,'Measure Inputs'!$A$2:$S$65,18,FALSE)</f>
        <v>Yes</v>
      </c>
      <c r="Y34" s="32">
        <f>VLOOKUP($A34,'Measure Inputs'!$A$2:$S$65,19,FALSE)</f>
        <v>0.35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</row>
    <row r="35" spans="1:34" ht="14.4" x14ac:dyDescent="0.3">
      <c r="A35">
        <v>12</v>
      </c>
      <c r="B35" t="s">
        <v>66</v>
      </c>
      <c r="C35" t="s">
        <v>25</v>
      </c>
      <c r="D35" t="s">
        <v>26</v>
      </c>
      <c r="E35" t="s">
        <v>221</v>
      </c>
      <c r="F35" t="s">
        <v>61</v>
      </c>
      <c r="G35" t="s">
        <v>62</v>
      </c>
      <c r="H35">
        <v>15</v>
      </c>
      <c r="I35">
        <v>8.0272042333991243E-3</v>
      </c>
      <c r="J35" s="27" t="str">
        <f>VLOOKUP($A35,'Measure Inputs'!$A$2:$S$65,2,FALSE)</f>
        <v>Existing</v>
      </c>
      <c r="K35" s="27" t="str">
        <f>VLOOKUP($A35,'Measure Inputs'!$A$2:$S$65,3,FALSE)</f>
        <v>Home Renovation</v>
      </c>
      <c r="L35" s="27" t="str">
        <f>VLOOKUP($A35,'Measure Inputs'!$A$2:$S$65,4,FALSE)</f>
        <v>DHW-HR</v>
      </c>
      <c r="M35" s="27" t="str">
        <f>VLOOKUP($A35,'Measure Inputs'!$A$2:$S$65,5,FALSE)</f>
        <v>Residential</v>
      </c>
      <c r="N35" s="27" t="str">
        <f>VLOOKUP($A35,'Measure Inputs'!$A$2:$S$65,7,FALSE)</f>
        <v>Water Heating</v>
      </c>
      <c r="O35" s="27" t="str">
        <f>VLOOKUP($A35,'Measure Inputs'!$A$2:$S$65,9,FALSE)</f>
        <v>Electric Standard Water Heater- Efficiency 95%</v>
      </c>
      <c r="P35" s="27" t="str">
        <f>VLOOKUP($A35,'Measure Inputs'!$A$2:$S$65,10,FALSE)</f>
        <v>Standard Electric Storage Water Heater</v>
      </c>
      <c r="Q35" s="27" t="str">
        <f>VLOOKUP($A35,'Measure Inputs'!$A$2:$S$65,11,FALSE)</f>
        <v>per unit</v>
      </c>
      <c r="R35" s="27" t="str">
        <f>VLOOKUP($A35,'Measure Inputs'!$A$2:$S$65,12,FALSE)</f>
        <v>Time of Sale</v>
      </c>
      <c r="S35" s="27">
        <f>VLOOKUP($A35,'Measure Inputs'!$A$2:$S$65,13,FALSE)</f>
        <v>15</v>
      </c>
      <c r="T35" s="27">
        <f>VLOOKUP($A35,'Measure Inputs'!$A$2:$S$65,14,FALSE)</f>
        <v>1630.64</v>
      </c>
      <c r="U35" s="27">
        <f>VLOOKUP($A35,'Measure Inputs'!$A$2:$S$65,15,FALSE)</f>
        <v>0</v>
      </c>
      <c r="V35" s="27">
        <f>VLOOKUP($A35,'Measure Inputs'!$A$2:$S$65,16,FALSE)</f>
        <v>500</v>
      </c>
      <c r="W35" s="27">
        <f>VLOOKUP($A35,'Measure Inputs'!$A$2:$S$65,17,FALSE)</f>
        <v>0</v>
      </c>
      <c r="X35" s="27" t="str">
        <f>VLOOKUP($A35,'Measure Inputs'!$A$2:$S$65,18,FALSE)</f>
        <v>No</v>
      </c>
      <c r="Y35" s="32">
        <f>VLOOKUP($A35,'Measure Inputs'!$A$2:$S$65,19,FALSE)</f>
        <v>0.03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</row>
    <row r="36" spans="1:34" ht="14.4" x14ac:dyDescent="0.3">
      <c r="A36">
        <v>12</v>
      </c>
      <c r="B36" t="s">
        <v>66</v>
      </c>
      <c r="C36" t="s">
        <v>25</v>
      </c>
      <c r="D36" t="s">
        <v>33</v>
      </c>
      <c r="E36" t="s">
        <v>221</v>
      </c>
      <c r="F36" t="s">
        <v>61</v>
      </c>
      <c r="G36" t="s">
        <v>62</v>
      </c>
      <c r="H36">
        <v>15</v>
      </c>
      <c r="I36">
        <v>1.0860297207472209E-2</v>
      </c>
      <c r="J36" s="27" t="str">
        <f>VLOOKUP($A36,'Measure Inputs'!$A$2:$S$65,2,FALSE)</f>
        <v>Existing</v>
      </c>
      <c r="K36" s="27" t="str">
        <f>VLOOKUP($A36,'Measure Inputs'!$A$2:$S$65,3,FALSE)</f>
        <v>Home Renovation</v>
      </c>
      <c r="L36" s="27" t="str">
        <f>VLOOKUP($A36,'Measure Inputs'!$A$2:$S$65,4,FALSE)</f>
        <v>DHW-HR</v>
      </c>
      <c r="M36" s="27" t="str">
        <f>VLOOKUP($A36,'Measure Inputs'!$A$2:$S$65,5,FALSE)</f>
        <v>Residential</v>
      </c>
      <c r="N36" s="27" t="str">
        <f>VLOOKUP($A36,'Measure Inputs'!$A$2:$S$65,7,FALSE)</f>
        <v>Water Heating</v>
      </c>
      <c r="O36" s="27" t="str">
        <f>VLOOKUP($A36,'Measure Inputs'!$A$2:$S$65,9,FALSE)</f>
        <v>Electric Standard Water Heater- Efficiency 95%</v>
      </c>
      <c r="P36" s="27" t="str">
        <f>VLOOKUP($A36,'Measure Inputs'!$A$2:$S$65,10,FALSE)</f>
        <v>Standard Electric Storage Water Heater</v>
      </c>
      <c r="Q36" s="27" t="str">
        <f>VLOOKUP($A36,'Measure Inputs'!$A$2:$S$65,11,FALSE)</f>
        <v>per unit</v>
      </c>
      <c r="R36" s="27" t="str">
        <f>VLOOKUP($A36,'Measure Inputs'!$A$2:$S$65,12,FALSE)</f>
        <v>Time of Sale</v>
      </c>
      <c r="S36" s="27">
        <f>VLOOKUP($A36,'Measure Inputs'!$A$2:$S$65,13,FALSE)</f>
        <v>15</v>
      </c>
      <c r="T36" s="27">
        <f>VLOOKUP($A36,'Measure Inputs'!$A$2:$S$65,14,FALSE)</f>
        <v>1630.64</v>
      </c>
      <c r="U36" s="27">
        <f>VLOOKUP($A36,'Measure Inputs'!$A$2:$S$65,15,FALSE)</f>
        <v>0</v>
      </c>
      <c r="V36" s="27">
        <f>VLOOKUP($A36,'Measure Inputs'!$A$2:$S$65,16,FALSE)</f>
        <v>500</v>
      </c>
      <c r="W36" s="27">
        <f>VLOOKUP($A36,'Measure Inputs'!$A$2:$S$65,17,FALSE)</f>
        <v>0</v>
      </c>
      <c r="X36" s="27" t="str">
        <f>VLOOKUP($A36,'Measure Inputs'!$A$2:$S$65,18,FALSE)</f>
        <v>No</v>
      </c>
      <c r="Y36" s="32">
        <f>VLOOKUP($A36,'Measure Inputs'!$A$2:$S$65,19,FALSE)</f>
        <v>0.03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</row>
    <row r="37" spans="1:34" ht="14.4" x14ac:dyDescent="0.3">
      <c r="A37">
        <v>12</v>
      </c>
      <c r="B37" t="s">
        <v>66</v>
      </c>
      <c r="C37" t="s">
        <v>25</v>
      </c>
      <c r="D37" t="s">
        <v>36</v>
      </c>
      <c r="E37" t="s">
        <v>221</v>
      </c>
      <c r="F37" t="s">
        <v>61</v>
      </c>
      <c r="G37" t="s">
        <v>62</v>
      </c>
      <c r="H37">
        <v>15</v>
      </c>
      <c r="I37">
        <v>8.7531481916787012E-3</v>
      </c>
      <c r="J37" s="27" t="str">
        <f>VLOOKUP($A37,'Measure Inputs'!$A$2:$S$65,2,FALSE)</f>
        <v>Existing</v>
      </c>
      <c r="K37" s="27" t="str">
        <f>VLOOKUP($A37,'Measure Inputs'!$A$2:$S$65,3,FALSE)</f>
        <v>Home Renovation</v>
      </c>
      <c r="L37" s="27" t="str">
        <f>VLOOKUP($A37,'Measure Inputs'!$A$2:$S$65,4,FALSE)</f>
        <v>DHW-HR</v>
      </c>
      <c r="M37" s="27" t="str">
        <f>VLOOKUP($A37,'Measure Inputs'!$A$2:$S$65,5,FALSE)</f>
        <v>Residential</v>
      </c>
      <c r="N37" s="27" t="str">
        <f>VLOOKUP($A37,'Measure Inputs'!$A$2:$S$65,7,FALSE)</f>
        <v>Water Heating</v>
      </c>
      <c r="O37" s="27" t="str">
        <f>VLOOKUP($A37,'Measure Inputs'!$A$2:$S$65,9,FALSE)</f>
        <v>Electric Standard Water Heater- Efficiency 95%</v>
      </c>
      <c r="P37" s="27" t="str">
        <f>VLOOKUP($A37,'Measure Inputs'!$A$2:$S$65,10,FALSE)</f>
        <v>Standard Electric Storage Water Heater</v>
      </c>
      <c r="Q37" s="27" t="str">
        <f>VLOOKUP($A37,'Measure Inputs'!$A$2:$S$65,11,FALSE)</f>
        <v>per unit</v>
      </c>
      <c r="R37" s="27" t="str">
        <f>VLOOKUP($A37,'Measure Inputs'!$A$2:$S$65,12,FALSE)</f>
        <v>Time of Sale</v>
      </c>
      <c r="S37" s="27">
        <f>VLOOKUP($A37,'Measure Inputs'!$A$2:$S$65,13,FALSE)</f>
        <v>15</v>
      </c>
      <c r="T37" s="27">
        <f>VLOOKUP($A37,'Measure Inputs'!$A$2:$S$65,14,FALSE)</f>
        <v>1630.64</v>
      </c>
      <c r="U37" s="27">
        <f>VLOOKUP($A37,'Measure Inputs'!$A$2:$S$65,15,FALSE)</f>
        <v>0</v>
      </c>
      <c r="V37" s="27">
        <f>VLOOKUP($A37,'Measure Inputs'!$A$2:$S$65,16,FALSE)</f>
        <v>500</v>
      </c>
      <c r="W37" s="27">
        <f>VLOOKUP($A37,'Measure Inputs'!$A$2:$S$65,17,FALSE)</f>
        <v>0</v>
      </c>
      <c r="X37" s="27" t="str">
        <f>VLOOKUP($A37,'Measure Inputs'!$A$2:$S$65,18,FALSE)</f>
        <v>No</v>
      </c>
      <c r="Y37" s="32">
        <f>VLOOKUP($A37,'Measure Inputs'!$A$2:$S$65,19,FALSE)</f>
        <v>0.03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</row>
    <row r="38" spans="1:34" ht="14.4" x14ac:dyDescent="0.3">
      <c r="A38">
        <v>13</v>
      </c>
      <c r="B38" t="s">
        <v>69</v>
      </c>
      <c r="C38" t="s">
        <v>25</v>
      </c>
      <c r="D38" t="s">
        <v>26</v>
      </c>
      <c r="E38" t="s">
        <v>221</v>
      </c>
      <c r="F38" t="s">
        <v>61</v>
      </c>
      <c r="G38" t="s">
        <v>68</v>
      </c>
      <c r="H38">
        <v>15</v>
      </c>
      <c r="I38">
        <v>3.9805994702599393E-2</v>
      </c>
      <c r="J38" s="27" t="str">
        <f>VLOOKUP($A38,'Measure Inputs'!$A$2:$S$65,2,FALSE)</f>
        <v>Existing</v>
      </c>
      <c r="K38" s="27" t="str">
        <f>VLOOKUP($A38,'Measure Inputs'!$A$2:$S$65,3,FALSE)</f>
        <v>Home Renovation</v>
      </c>
      <c r="L38" s="27" t="str">
        <f>VLOOKUP($A38,'Measure Inputs'!$A$2:$S$65,4,FALSE)</f>
        <v>DHW-RET</v>
      </c>
      <c r="M38" s="27" t="str">
        <f>VLOOKUP($A38,'Measure Inputs'!$A$2:$S$65,5,FALSE)</f>
        <v>Residential</v>
      </c>
      <c r="N38" s="27" t="str">
        <f>VLOOKUP($A38,'Measure Inputs'!$A$2:$S$65,7,FALSE)</f>
        <v>Water Heating</v>
      </c>
      <c r="O38" s="27" t="str">
        <f>VLOOKUP($A38,'Measure Inputs'!$A$2:$S$65,9,FALSE)</f>
        <v>DHW Recirculation Systems</v>
      </c>
      <c r="P38" s="27" t="str">
        <f>VLOOKUP($A38,'Measure Inputs'!$A$2:$S$65,10,FALSE)</f>
        <v>No DHW recirculation system</v>
      </c>
      <c r="Q38" s="27" t="str">
        <f>VLOOKUP($A38,'Measure Inputs'!$A$2:$S$65,11,FALSE)</f>
        <v>per unit</v>
      </c>
      <c r="R38" s="27" t="str">
        <f>VLOOKUP($A38,'Measure Inputs'!$A$2:$S$65,12,FALSE)</f>
        <v>Retrofit</v>
      </c>
      <c r="S38" s="27">
        <f>VLOOKUP($A38,'Measure Inputs'!$A$2:$S$65,13,FALSE)</f>
        <v>15</v>
      </c>
      <c r="T38" s="27">
        <f>VLOOKUP($A38,'Measure Inputs'!$A$2:$S$65,14,FALSE)</f>
        <v>425</v>
      </c>
      <c r="U38" s="27">
        <f>VLOOKUP($A38,'Measure Inputs'!$A$2:$S$65,15,FALSE)</f>
        <v>0</v>
      </c>
      <c r="V38" s="27">
        <f>VLOOKUP($A38,'Measure Inputs'!$A$2:$S$65,16,FALSE)</f>
        <v>400</v>
      </c>
      <c r="W38" s="27">
        <f>VLOOKUP($A38,'Measure Inputs'!$A$2:$S$65,17,FALSE)</f>
        <v>0</v>
      </c>
      <c r="X38" s="27" t="str">
        <f>VLOOKUP($A38,'Measure Inputs'!$A$2:$S$65,18,FALSE)</f>
        <v>No</v>
      </c>
      <c r="Y38" s="32">
        <f>VLOOKUP($A38,'Measure Inputs'!$A$2:$S$65,19,FALSE)</f>
        <v>1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</row>
    <row r="39" spans="1:34" ht="14.4" x14ac:dyDescent="0.3">
      <c r="A39">
        <v>14</v>
      </c>
      <c r="B39" t="s">
        <v>72</v>
      </c>
      <c r="C39" t="s">
        <v>25</v>
      </c>
      <c r="D39" t="s">
        <v>26</v>
      </c>
      <c r="E39" t="s">
        <v>221</v>
      </c>
      <c r="F39" t="s">
        <v>23</v>
      </c>
      <c r="G39" t="s">
        <v>71</v>
      </c>
      <c r="H39">
        <v>12</v>
      </c>
      <c r="I39">
        <v>1.9574159542003981E-2</v>
      </c>
      <c r="J39" s="27" t="str">
        <f>VLOOKUP($A39,'Measure Inputs'!$A$2:$S$65,2,FALSE)</f>
        <v>Existing</v>
      </c>
      <c r="K39" s="27" t="str">
        <f>VLOOKUP($A39,'Measure Inputs'!$A$2:$S$65,3,FALSE)</f>
        <v>Energy Affordability</v>
      </c>
      <c r="L39" s="27" t="str">
        <f>VLOOKUP($A39,'Measure Inputs'!$A$2:$S$65,4,FALSE)</f>
        <v>Dehumidifier</v>
      </c>
      <c r="M39" s="27" t="str">
        <f>VLOOKUP($A39,'Measure Inputs'!$A$2:$S$65,5,FALSE)</f>
        <v>Residential</v>
      </c>
      <c r="N39" s="27" t="str">
        <f>VLOOKUP($A39,'Measure Inputs'!$A$2:$S$65,7,FALSE)</f>
        <v>Appliances</v>
      </c>
      <c r="O39" s="27" t="str">
        <f>VLOOKUP($A39,'Measure Inputs'!$A$2:$S$65,9,FALSE)</f>
        <v xml:space="preserve">ENERGY STAR Dehumidifier </v>
      </c>
      <c r="P39" s="27" t="str">
        <f>VLOOKUP($A39,'Measure Inputs'!$A$2:$S$65,10,FALSE)</f>
        <v>Standard Dehumidifier</v>
      </c>
      <c r="Q39" s="27" t="str">
        <f>VLOOKUP($A39,'Measure Inputs'!$A$2:$S$65,11,FALSE)</f>
        <v>per unit</v>
      </c>
      <c r="R39" s="27" t="str">
        <f>VLOOKUP($A39,'Measure Inputs'!$A$2:$S$65,12,FALSE)</f>
        <v>Retrofit</v>
      </c>
      <c r="S39" s="27">
        <f>VLOOKUP($A39,'Measure Inputs'!$A$2:$S$65,13,FALSE)</f>
        <v>12</v>
      </c>
      <c r="T39" s="27">
        <f>VLOOKUP($A39,'Measure Inputs'!$A$2:$S$65,14,FALSE)</f>
        <v>12.24</v>
      </c>
      <c r="U39" s="27">
        <f>VLOOKUP($A39,'Measure Inputs'!$A$2:$S$65,15,FALSE)</f>
        <v>0</v>
      </c>
      <c r="V39" s="27">
        <f>VLOOKUP($A39,'Measure Inputs'!$A$2:$S$65,16,FALSE)</f>
        <v>6.12</v>
      </c>
      <c r="W39" s="27">
        <f>VLOOKUP($A39,'Measure Inputs'!$A$2:$S$65,17,FALSE)</f>
        <v>0</v>
      </c>
      <c r="X39" s="27" t="str">
        <f>VLOOKUP($A39,'Measure Inputs'!$A$2:$S$65,18,FALSE)</f>
        <v>No</v>
      </c>
      <c r="Y39" s="32">
        <f>VLOOKUP($A39,'Measure Inputs'!$A$2:$S$65,19,FALSE)</f>
        <v>1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</row>
    <row r="40" spans="1:34" ht="14.4" x14ac:dyDescent="0.3">
      <c r="A40">
        <v>14</v>
      </c>
      <c r="B40" t="s">
        <v>72</v>
      </c>
      <c r="C40" t="s">
        <v>25</v>
      </c>
      <c r="D40" t="s">
        <v>33</v>
      </c>
      <c r="E40" t="s">
        <v>221</v>
      </c>
      <c r="F40" t="s">
        <v>23</v>
      </c>
      <c r="G40" t="s">
        <v>71</v>
      </c>
      <c r="H40">
        <v>12</v>
      </c>
      <c r="I40">
        <v>3.532550930026572E-2</v>
      </c>
      <c r="J40" s="27" t="str">
        <f>VLOOKUP($A40,'Measure Inputs'!$A$2:$S$65,2,FALSE)</f>
        <v>Existing</v>
      </c>
      <c r="K40" s="27" t="str">
        <f>VLOOKUP($A40,'Measure Inputs'!$A$2:$S$65,3,FALSE)</f>
        <v>Energy Affordability</v>
      </c>
      <c r="L40" s="27" t="str">
        <f>VLOOKUP($A40,'Measure Inputs'!$A$2:$S$65,4,FALSE)</f>
        <v>Dehumidifier</v>
      </c>
      <c r="M40" s="27" t="str">
        <f>VLOOKUP($A40,'Measure Inputs'!$A$2:$S$65,5,FALSE)</f>
        <v>Residential</v>
      </c>
      <c r="N40" s="27" t="str">
        <f>VLOOKUP($A40,'Measure Inputs'!$A$2:$S$65,7,FALSE)</f>
        <v>Appliances</v>
      </c>
      <c r="O40" s="27" t="str">
        <f>VLOOKUP($A40,'Measure Inputs'!$A$2:$S$65,9,FALSE)</f>
        <v xml:space="preserve">ENERGY STAR Dehumidifier </v>
      </c>
      <c r="P40" s="27" t="str">
        <f>VLOOKUP($A40,'Measure Inputs'!$A$2:$S$65,10,FALSE)</f>
        <v>Standard Dehumidifier</v>
      </c>
      <c r="Q40" s="27" t="str">
        <f>VLOOKUP($A40,'Measure Inputs'!$A$2:$S$65,11,FALSE)</f>
        <v>per unit</v>
      </c>
      <c r="R40" s="27" t="str">
        <f>VLOOKUP($A40,'Measure Inputs'!$A$2:$S$65,12,FALSE)</f>
        <v>Retrofit</v>
      </c>
      <c r="S40" s="27">
        <f>VLOOKUP($A40,'Measure Inputs'!$A$2:$S$65,13,FALSE)</f>
        <v>12</v>
      </c>
      <c r="T40" s="27">
        <f>VLOOKUP($A40,'Measure Inputs'!$A$2:$S$65,14,FALSE)</f>
        <v>12.24</v>
      </c>
      <c r="U40" s="27">
        <f>VLOOKUP($A40,'Measure Inputs'!$A$2:$S$65,15,FALSE)</f>
        <v>0</v>
      </c>
      <c r="V40" s="27">
        <f>VLOOKUP($A40,'Measure Inputs'!$A$2:$S$65,16,FALSE)</f>
        <v>6.12</v>
      </c>
      <c r="W40" s="27">
        <f>VLOOKUP($A40,'Measure Inputs'!$A$2:$S$65,17,FALSE)</f>
        <v>0</v>
      </c>
      <c r="X40" s="27" t="str">
        <f>VLOOKUP($A40,'Measure Inputs'!$A$2:$S$65,18,FALSE)</f>
        <v>No</v>
      </c>
      <c r="Y40" s="32">
        <f>VLOOKUP($A40,'Measure Inputs'!$A$2:$S$65,19,FALSE)</f>
        <v>1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</row>
    <row r="41" spans="1:34" ht="14.4" x14ac:dyDescent="0.3">
      <c r="A41">
        <v>14</v>
      </c>
      <c r="B41" t="s">
        <v>72</v>
      </c>
      <c r="C41" t="s">
        <v>25</v>
      </c>
      <c r="D41" t="s">
        <v>36</v>
      </c>
      <c r="E41" t="s">
        <v>221</v>
      </c>
      <c r="F41" t="s">
        <v>23</v>
      </c>
      <c r="G41" t="s">
        <v>71</v>
      </c>
      <c r="H41">
        <v>12</v>
      </c>
      <c r="I41">
        <v>1.508816796452209E-2</v>
      </c>
      <c r="J41" s="27" t="str">
        <f>VLOOKUP($A41,'Measure Inputs'!$A$2:$S$65,2,FALSE)</f>
        <v>Existing</v>
      </c>
      <c r="K41" s="27" t="str">
        <f>VLOOKUP($A41,'Measure Inputs'!$A$2:$S$65,3,FALSE)</f>
        <v>Energy Affordability</v>
      </c>
      <c r="L41" s="27" t="str">
        <f>VLOOKUP($A41,'Measure Inputs'!$A$2:$S$65,4,FALSE)</f>
        <v>Dehumidifier</v>
      </c>
      <c r="M41" s="27" t="str">
        <f>VLOOKUP($A41,'Measure Inputs'!$A$2:$S$65,5,FALSE)</f>
        <v>Residential</v>
      </c>
      <c r="N41" s="27" t="str">
        <f>VLOOKUP($A41,'Measure Inputs'!$A$2:$S$65,7,FALSE)</f>
        <v>Appliances</v>
      </c>
      <c r="O41" s="27" t="str">
        <f>VLOOKUP($A41,'Measure Inputs'!$A$2:$S$65,9,FALSE)</f>
        <v xml:space="preserve">ENERGY STAR Dehumidifier </v>
      </c>
      <c r="P41" s="27" t="str">
        <f>VLOOKUP($A41,'Measure Inputs'!$A$2:$S$65,10,FALSE)</f>
        <v>Standard Dehumidifier</v>
      </c>
      <c r="Q41" s="27" t="str">
        <f>VLOOKUP($A41,'Measure Inputs'!$A$2:$S$65,11,FALSE)</f>
        <v>per unit</v>
      </c>
      <c r="R41" s="27" t="str">
        <f>VLOOKUP($A41,'Measure Inputs'!$A$2:$S$65,12,FALSE)</f>
        <v>Retrofit</v>
      </c>
      <c r="S41" s="27">
        <f>VLOOKUP($A41,'Measure Inputs'!$A$2:$S$65,13,FALSE)</f>
        <v>12</v>
      </c>
      <c r="T41" s="27">
        <f>VLOOKUP($A41,'Measure Inputs'!$A$2:$S$65,14,FALSE)</f>
        <v>12.24</v>
      </c>
      <c r="U41" s="27">
        <f>VLOOKUP($A41,'Measure Inputs'!$A$2:$S$65,15,FALSE)</f>
        <v>0</v>
      </c>
      <c r="V41" s="27">
        <f>VLOOKUP($A41,'Measure Inputs'!$A$2:$S$65,16,FALSE)</f>
        <v>6.12</v>
      </c>
      <c r="W41" s="27">
        <f>VLOOKUP($A41,'Measure Inputs'!$A$2:$S$65,17,FALSE)</f>
        <v>0</v>
      </c>
      <c r="X41" s="27" t="str">
        <f>VLOOKUP($A41,'Measure Inputs'!$A$2:$S$65,18,FALSE)</f>
        <v>No</v>
      </c>
      <c r="Y41" s="32">
        <f>VLOOKUP($A41,'Measure Inputs'!$A$2:$S$65,19,FALSE)</f>
        <v>1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</row>
    <row r="42" spans="1:34" ht="14.4" x14ac:dyDescent="0.3">
      <c r="A42">
        <v>15</v>
      </c>
      <c r="B42" t="s">
        <v>77</v>
      </c>
      <c r="C42" t="s">
        <v>25</v>
      </c>
      <c r="D42" t="s">
        <v>26</v>
      </c>
      <c r="E42" t="s">
        <v>221</v>
      </c>
      <c r="F42" t="s">
        <v>61</v>
      </c>
      <c r="G42" t="s">
        <v>75</v>
      </c>
      <c r="H42">
        <v>18</v>
      </c>
      <c r="I42">
        <v>3.1137837837837839E-2</v>
      </c>
      <c r="J42" s="27" t="str">
        <f>VLOOKUP($A42,'Measure Inputs'!$A$2:$S$65,2,FALSE)</f>
        <v>Existing</v>
      </c>
      <c r="K42" s="27" t="str">
        <f>VLOOKUP($A42,'Measure Inputs'!$A$2:$S$65,3,FALSE)</f>
        <v>Home Renovation</v>
      </c>
      <c r="L42" s="27" t="str">
        <f>VLOOKUP($A42,'Measure Inputs'!$A$2:$S$65,4,FALSE)</f>
        <v>HVAC-HR</v>
      </c>
      <c r="M42" s="27" t="str">
        <f>VLOOKUP($A42,'Measure Inputs'!$A$2:$S$65,5,FALSE)</f>
        <v>Residential</v>
      </c>
      <c r="N42" s="27" t="str">
        <f>VLOOKUP($A42,'Measure Inputs'!$A$2:$S$65,7,FALSE)</f>
        <v>Cooling</v>
      </c>
      <c r="O42" s="27" t="str">
        <f>VLOOKUP($A42,'Measure Inputs'!$A$2:$S$65,9,FALSE)</f>
        <v>ENERGY STAR Central Air Conditioner-SEER 18</v>
      </c>
      <c r="P42" s="27" t="str">
        <f>VLOOKUP($A42,'Measure Inputs'!$A$2:$S$65,10,FALSE)</f>
        <v>Central Air Conditioner- SEER 15</v>
      </c>
      <c r="Q42" s="27" t="str">
        <f>VLOOKUP($A42,'Measure Inputs'!$A$2:$S$65,11,FALSE)</f>
        <v>per unit</v>
      </c>
      <c r="R42" s="27" t="str">
        <f>VLOOKUP($A42,'Measure Inputs'!$A$2:$S$65,12,FALSE)</f>
        <v>Time of Sale</v>
      </c>
      <c r="S42" s="27">
        <f>VLOOKUP($A42,'Measure Inputs'!$A$2:$S$65,13,FALSE)</f>
        <v>18</v>
      </c>
      <c r="T42" s="27">
        <f>VLOOKUP($A42,'Measure Inputs'!$A$2:$S$65,14,FALSE)</f>
        <v>1727.2</v>
      </c>
      <c r="U42" s="27">
        <f>VLOOKUP($A42,'Measure Inputs'!$A$2:$S$65,15,FALSE)</f>
        <v>0</v>
      </c>
      <c r="V42" s="27">
        <f>VLOOKUP($A42,'Measure Inputs'!$A$2:$S$65,16,FALSE)</f>
        <v>330</v>
      </c>
      <c r="W42" s="27">
        <f>VLOOKUP($A42,'Measure Inputs'!$A$2:$S$65,17,FALSE)</f>
        <v>0</v>
      </c>
      <c r="X42" s="27" t="str">
        <f>VLOOKUP($A42,'Measure Inputs'!$A$2:$S$65,18,FALSE)</f>
        <v>No</v>
      </c>
      <c r="Y42" s="32">
        <f>VLOOKUP($A42,'Measure Inputs'!$A$2:$S$65,19,FALSE)</f>
        <v>1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</row>
    <row r="43" spans="1:34" ht="14.4" x14ac:dyDescent="0.3">
      <c r="A43">
        <v>15</v>
      </c>
      <c r="B43" t="s">
        <v>77</v>
      </c>
      <c r="C43" t="s">
        <v>25</v>
      </c>
      <c r="D43" t="s">
        <v>33</v>
      </c>
      <c r="E43" t="s">
        <v>221</v>
      </c>
      <c r="F43" t="s">
        <v>61</v>
      </c>
      <c r="G43" t="s">
        <v>75</v>
      </c>
      <c r="H43">
        <v>18</v>
      </c>
      <c r="I43">
        <v>7.6944001343296112E-2</v>
      </c>
      <c r="J43" s="27" t="str">
        <f>VLOOKUP($A43,'Measure Inputs'!$A$2:$S$65,2,FALSE)</f>
        <v>Existing</v>
      </c>
      <c r="K43" s="27" t="str">
        <f>VLOOKUP($A43,'Measure Inputs'!$A$2:$S$65,3,FALSE)</f>
        <v>Home Renovation</v>
      </c>
      <c r="L43" s="27" t="str">
        <f>VLOOKUP($A43,'Measure Inputs'!$A$2:$S$65,4,FALSE)</f>
        <v>HVAC-HR</v>
      </c>
      <c r="M43" s="27" t="str">
        <f>VLOOKUP($A43,'Measure Inputs'!$A$2:$S$65,5,FALSE)</f>
        <v>Residential</v>
      </c>
      <c r="N43" s="27" t="str">
        <f>VLOOKUP($A43,'Measure Inputs'!$A$2:$S$65,7,FALSE)</f>
        <v>Cooling</v>
      </c>
      <c r="O43" s="27" t="str">
        <f>VLOOKUP($A43,'Measure Inputs'!$A$2:$S$65,9,FALSE)</f>
        <v>ENERGY STAR Central Air Conditioner-SEER 18</v>
      </c>
      <c r="P43" s="27" t="str">
        <f>VLOOKUP($A43,'Measure Inputs'!$A$2:$S$65,10,FALSE)</f>
        <v>Central Air Conditioner- SEER 15</v>
      </c>
      <c r="Q43" s="27" t="str">
        <f>VLOOKUP($A43,'Measure Inputs'!$A$2:$S$65,11,FALSE)</f>
        <v>per unit</v>
      </c>
      <c r="R43" s="27" t="str">
        <f>VLOOKUP($A43,'Measure Inputs'!$A$2:$S$65,12,FALSE)</f>
        <v>Time of Sale</v>
      </c>
      <c r="S43" s="27">
        <f>VLOOKUP($A43,'Measure Inputs'!$A$2:$S$65,13,FALSE)</f>
        <v>18</v>
      </c>
      <c r="T43" s="27">
        <f>VLOOKUP($A43,'Measure Inputs'!$A$2:$S$65,14,FALSE)</f>
        <v>1727.2</v>
      </c>
      <c r="U43" s="27">
        <f>VLOOKUP($A43,'Measure Inputs'!$A$2:$S$65,15,FALSE)</f>
        <v>0</v>
      </c>
      <c r="V43" s="27">
        <f>VLOOKUP($A43,'Measure Inputs'!$A$2:$S$65,16,FALSE)</f>
        <v>330</v>
      </c>
      <c r="W43" s="27">
        <f>VLOOKUP($A43,'Measure Inputs'!$A$2:$S$65,17,FALSE)</f>
        <v>0</v>
      </c>
      <c r="X43" s="27" t="str">
        <f>VLOOKUP($A43,'Measure Inputs'!$A$2:$S$65,18,FALSE)</f>
        <v>No</v>
      </c>
      <c r="Y43" s="32">
        <f>VLOOKUP($A43,'Measure Inputs'!$A$2:$S$65,19,FALSE)</f>
        <v>1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</row>
    <row r="44" spans="1:34" ht="14.4" x14ac:dyDescent="0.3">
      <c r="A44">
        <v>15</v>
      </c>
      <c r="B44" t="s">
        <v>77</v>
      </c>
      <c r="C44" t="s">
        <v>25</v>
      </c>
      <c r="D44" t="s">
        <v>36</v>
      </c>
      <c r="E44" t="s">
        <v>221</v>
      </c>
      <c r="F44" t="s">
        <v>61</v>
      </c>
      <c r="G44" t="s">
        <v>75</v>
      </c>
      <c r="H44">
        <v>18</v>
      </c>
      <c r="I44">
        <v>0.1188253300172183</v>
      </c>
      <c r="J44" s="27" t="str">
        <f>VLOOKUP($A44,'Measure Inputs'!$A$2:$S$65,2,FALSE)</f>
        <v>Existing</v>
      </c>
      <c r="K44" s="27" t="str">
        <f>VLOOKUP($A44,'Measure Inputs'!$A$2:$S$65,3,FALSE)</f>
        <v>Home Renovation</v>
      </c>
      <c r="L44" s="27" t="str">
        <f>VLOOKUP($A44,'Measure Inputs'!$A$2:$S$65,4,FALSE)</f>
        <v>HVAC-HR</v>
      </c>
      <c r="M44" s="27" t="str">
        <f>VLOOKUP($A44,'Measure Inputs'!$A$2:$S$65,5,FALSE)</f>
        <v>Residential</v>
      </c>
      <c r="N44" s="27" t="str">
        <f>VLOOKUP($A44,'Measure Inputs'!$A$2:$S$65,7,FALSE)</f>
        <v>Cooling</v>
      </c>
      <c r="O44" s="27" t="str">
        <f>VLOOKUP($A44,'Measure Inputs'!$A$2:$S$65,9,FALSE)</f>
        <v>ENERGY STAR Central Air Conditioner-SEER 18</v>
      </c>
      <c r="P44" s="27" t="str">
        <f>VLOOKUP($A44,'Measure Inputs'!$A$2:$S$65,10,FALSE)</f>
        <v>Central Air Conditioner- SEER 15</v>
      </c>
      <c r="Q44" s="27" t="str">
        <f>VLOOKUP($A44,'Measure Inputs'!$A$2:$S$65,11,FALSE)</f>
        <v>per unit</v>
      </c>
      <c r="R44" s="27" t="str">
        <f>VLOOKUP($A44,'Measure Inputs'!$A$2:$S$65,12,FALSE)</f>
        <v>Time of Sale</v>
      </c>
      <c r="S44" s="27">
        <f>VLOOKUP($A44,'Measure Inputs'!$A$2:$S$65,13,FALSE)</f>
        <v>18</v>
      </c>
      <c r="T44" s="27">
        <f>VLOOKUP($A44,'Measure Inputs'!$A$2:$S$65,14,FALSE)</f>
        <v>1727.2</v>
      </c>
      <c r="U44" s="27">
        <f>VLOOKUP($A44,'Measure Inputs'!$A$2:$S$65,15,FALSE)</f>
        <v>0</v>
      </c>
      <c r="V44" s="27">
        <f>VLOOKUP($A44,'Measure Inputs'!$A$2:$S$65,16,FALSE)</f>
        <v>330</v>
      </c>
      <c r="W44" s="27">
        <f>VLOOKUP($A44,'Measure Inputs'!$A$2:$S$65,17,FALSE)</f>
        <v>0</v>
      </c>
      <c r="X44" s="27" t="str">
        <f>VLOOKUP($A44,'Measure Inputs'!$A$2:$S$65,18,FALSE)</f>
        <v>No</v>
      </c>
      <c r="Y44" s="32">
        <f>VLOOKUP($A44,'Measure Inputs'!$A$2:$S$65,19,FALSE)</f>
        <v>1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</row>
    <row r="45" spans="1:34" ht="14.4" x14ac:dyDescent="0.3">
      <c r="A45">
        <v>16</v>
      </c>
      <c r="B45" t="s">
        <v>81</v>
      </c>
      <c r="C45" t="s">
        <v>25</v>
      </c>
      <c r="D45" t="s">
        <v>26</v>
      </c>
      <c r="E45" t="s">
        <v>221</v>
      </c>
      <c r="F45" t="s">
        <v>61</v>
      </c>
      <c r="G45" t="s">
        <v>75</v>
      </c>
      <c r="H45">
        <v>16</v>
      </c>
      <c r="I45">
        <v>3.267103792563892E-2</v>
      </c>
      <c r="J45" s="27" t="str">
        <f>VLOOKUP($A45,'Measure Inputs'!$A$2:$S$65,2,FALSE)</f>
        <v>Existing</v>
      </c>
      <c r="K45" s="27" t="str">
        <f>VLOOKUP($A45,'Measure Inputs'!$A$2:$S$65,3,FALSE)</f>
        <v>Home Renovation</v>
      </c>
      <c r="L45" s="27" t="str">
        <f>VLOOKUP($A45,'Measure Inputs'!$A$2:$S$65,4,FALSE)</f>
        <v>HVAC-HR</v>
      </c>
      <c r="M45" s="27" t="str">
        <f>VLOOKUP($A45,'Measure Inputs'!$A$2:$S$65,5,FALSE)</f>
        <v>Residential</v>
      </c>
      <c r="N45" s="27" t="str">
        <f>VLOOKUP($A45,'Measure Inputs'!$A$2:$S$65,7,FALSE)</f>
        <v>Heating</v>
      </c>
      <c r="O45" s="27" t="str">
        <f>VLOOKUP($A45,'Measure Inputs'!$A$2:$S$65,9,FALSE)</f>
        <v>ASHP, SEER 16, 9.0 HSPF</v>
      </c>
      <c r="P45" s="27" t="str">
        <f>VLOOKUP($A45,'Measure Inputs'!$A$2:$S$65,10,FALSE)</f>
        <v>Electric resistance + Central AC</v>
      </c>
      <c r="Q45" s="27" t="str">
        <f>VLOOKUP($A45,'Measure Inputs'!$A$2:$S$65,11,FALSE)</f>
        <v>per unit</v>
      </c>
      <c r="R45" s="27" t="str">
        <f>VLOOKUP($A45,'Measure Inputs'!$A$2:$S$65,12,FALSE)</f>
        <v>Time of Sale</v>
      </c>
      <c r="S45" s="27">
        <f>VLOOKUP($A45,'Measure Inputs'!$A$2:$S$65,13,FALSE)</f>
        <v>16</v>
      </c>
      <c r="T45" s="27">
        <f>VLOOKUP($A45,'Measure Inputs'!$A$2:$S$65,14,FALSE)</f>
        <v>1860.8200000000002</v>
      </c>
      <c r="U45" s="27">
        <f>VLOOKUP($A45,'Measure Inputs'!$A$2:$S$65,15,FALSE)</f>
        <v>0</v>
      </c>
      <c r="V45" s="27">
        <f>VLOOKUP($A45,'Measure Inputs'!$A$2:$S$65,16,FALSE)</f>
        <v>930.41000000000008</v>
      </c>
      <c r="W45" s="27">
        <f>VLOOKUP($A45,'Measure Inputs'!$A$2:$S$65,17,FALSE)</f>
        <v>0</v>
      </c>
      <c r="X45" s="27" t="str">
        <f>VLOOKUP($A45,'Measure Inputs'!$A$2:$S$65,18,FALSE)</f>
        <v>Yes</v>
      </c>
      <c r="Y45" s="32">
        <f>VLOOKUP($A45,'Measure Inputs'!$A$2:$S$65,19,FALSE)</f>
        <v>0.87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</row>
    <row r="46" spans="1:34" ht="14.4" x14ac:dyDescent="0.3">
      <c r="A46">
        <v>16</v>
      </c>
      <c r="B46" t="s">
        <v>81</v>
      </c>
      <c r="C46" t="s">
        <v>25</v>
      </c>
      <c r="D46" t="s">
        <v>33</v>
      </c>
      <c r="E46" t="s">
        <v>221</v>
      </c>
      <c r="F46" t="s">
        <v>61</v>
      </c>
      <c r="G46" t="s">
        <v>75</v>
      </c>
      <c r="H46">
        <v>16</v>
      </c>
      <c r="I46">
        <v>5.2568949488689183E-2</v>
      </c>
      <c r="J46" s="27" t="str">
        <f>VLOOKUP($A46,'Measure Inputs'!$A$2:$S$65,2,FALSE)</f>
        <v>Existing</v>
      </c>
      <c r="K46" s="27" t="str">
        <f>VLOOKUP($A46,'Measure Inputs'!$A$2:$S$65,3,FALSE)</f>
        <v>Home Renovation</v>
      </c>
      <c r="L46" s="27" t="str">
        <f>VLOOKUP($A46,'Measure Inputs'!$A$2:$S$65,4,FALSE)</f>
        <v>HVAC-HR</v>
      </c>
      <c r="M46" s="27" t="str">
        <f>VLOOKUP($A46,'Measure Inputs'!$A$2:$S$65,5,FALSE)</f>
        <v>Residential</v>
      </c>
      <c r="N46" s="27" t="str">
        <f>VLOOKUP($A46,'Measure Inputs'!$A$2:$S$65,7,FALSE)</f>
        <v>Heating</v>
      </c>
      <c r="O46" s="27" t="str">
        <f>VLOOKUP($A46,'Measure Inputs'!$A$2:$S$65,9,FALSE)</f>
        <v>ASHP, SEER 16, 9.0 HSPF</v>
      </c>
      <c r="P46" s="27" t="str">
        <f>VLOOKUP($A46,'Measure Inputs'!$A$2:$S$65,10,FALSE)</f>
        <v>Electric resistance + Central AC</v>
      </c>
      <c r="Q46" s="27" t="str">
        <f>VLOOKUP($A46,'Measure Inputs'!$A$2:$S$65,11,FALSE)</f>
        <v>per unit</v>
      </c>
      <c r="R46" s="27" t="str">
        <f>VLOOKUP($A46,'Measure Inputs'!$A$2:$S$65,12,FALSE)</f>
        <v>Time of Sale</v>
      </c>
      <c r="S46" s="27">
        <f>VLOOKUP($A46,'Measure Inputs'!$A$2:$S$65,13,FALSE)</f>
        <v>16</v>
      </c>
      <c r="T46" s="27">
        <f>VLOOKUP($A46,'Measure Inputs'!$A$2:$S$65,14,FALSE)</f>
        <v>1860.8200000000002</v>
      </c>
      <c r="U46" s="27">
        <f>VLOOKUP($A46,'Measure Inputs'!$A$2:$S$65,15,FALSE)</f>
        <v>0</v>
      </c>
      <c r="V46" s="27">
        <f>VLOOKUP($A46,'Measure Inputs'!$A$2:$S$65,16,FALSE)</f>
        <v>930.41000000000008</v>
      </c>
      <c r="W46" s="27">
        <f>VLOOKUP($A46,'Measure Inputs'!$A$2:$S$65,17,FALSE)</f>
        <v>0</v>
      </c>
      <c r="X46" s="27" t="str">
        <f>VLOOKUP($A46,'Measure Inputs'!$A$2:$S$65,18,FALSE)</f>
        <v>Yes</v>
      </c>
      <c r="Y46" s="32">
        <f>VLOOKUP($A46,'Measure Inputs'!$A$2:$S$65,19,FALSE)</f>
        <v>0.87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</row>
    <row r="47" spans="1:34" ht="14.4" x14ac:dyDescent="0.3">
      <c r="A47">
        <v>16</v>
      </c>
      <c r="B47" t="s">
        <v>81</v>
      </c>
      <c r="C47" t="s">
        <v>25</v>
      </c>
      <c r="D47" t="s">
        <v>36</v>
      </c>
      <c r="E47" t="s">
        <v>221</v>
      </c>
      <c r="F47" t="s">
        <v>61</v>
      </c>
      <c r="G47" t="s">
        <v>75</v>
      </c>
      <c r="H47">
        <v>16</v>
      </c>
      <c r="I47">
        <v>2.631918819188192E-2</v>
      </c>
      <c r="J47" s="27" t="str">
        <f>VLOOKUP($A47,'Measure Inputs'!$A$2:$S$65,2,FALSE)</f>
        <v>Existing</v>
      </c>
      <c r="K47" s="27" t="str">
        <f>VLOOKUP($A47,'Measure Inputs'!$A$2:$S$65,3,FALSE)</f>
        <v>Home Renovation</v>
      </c>
      <c r="L47" s="27" t="str">
        <f>VLOOKUP($A47,'Measure Inputs'!$A$2:$S$65,4,FALSE)</f>
        <v>HVAC-HR</v>
      </c>
      <c r="M47" s="27" t="str">
        <f>VLOOKUP($A47,'Measure Inputs'!$A$2:$S$65,5,FALSE)</f>
        <v>Residential</v>
      </c>
      <c r="N47" s="27" t="str">
        <f>VLOOKUP($A47,'Measure Inputs'!$A$2:$S$65,7,FALSE)</f>
        <v>Heating</v>
      </c>
      <c r="O47" s="27" t="str">
        <f>VLOOKUP($A47,'Measure Inputs'!$A$2:$S$65,9,FALSE)</f>
        <v>ASHP, SEER 16, 9.0 HSPF</v>
      </c>
      <c r="P47" s="27" t="str">
        <f>VLOOKUP($A47,'Measure Inputs'!$A$2:$S$65,10,FALSE)</f>
        <v>Electric resistance + Central AC</v>
      </c>
      <c r="Q47" s="27" t="str">
        <f>VLOOKUP($A47,'Measure Inputs'!$A$2:$S$65,11,FALSE)</f>
        <v>per unit</v>
      </c>
      <c r="R47" s="27" t="str">
        <f>VLOOKUP($A47,'Measure Inputs'!$A$2:$S$65,12,FALSE)</f>
        <v>Time of Sale</v>
      </c>
      <c r="S47" s="27">
        <f>VLOOKUP($A47,'Measure Inputs'!$A$2:$S$65,13,FALSE)</f>
        <v>16</v>
      </c>
      <c r="T47" s="27">
        <f>VLOOKUP($A47,'Measure Inputs'!$A$2:$S$65,14,FALSE)</f>
        <v>1860.8200000000002</v>
      </c>
      <c r="U47" s="27">
        <f>VLOOKUP($A47,'Measure Inputs'!$A$2:$S$65,15,FALSE)</f>
        <v>0</v>
      </c>
      <c r="V47" s="27">
        <f>VLOOKUP($A47,'Measure Inputs'!$A$2:$S$65,16,FALSE)</f>
        <v>930.41000000000008</v>
      </c>
      <c r="W47" s="27">
        <f>VLOOKUP($A47,'Measure Inputs'!$A$2:$S$65,17,FALSE)</f>
        <v>0</v>
      </c>
      <c r="X47" s="27" t="str">
        <f>VLOOKUP($A47,'Measure Inputs'!$A$2:$S$65,18,FALSE)</f>
        <v>Yes</v>
      </c>
      <c r="Y47" s="32">
        <f>VLOOKUP($A47,'Measure Inputs'!$A$2:$S$65,19,FALSE)</f>
        <v>0.87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</row>
    <row r="48" spans="1:34" ht="14.4" x14ac:dyDescent="0.3">
      <c r="A48">
        <v>17</v>
      </c>
      <c r="B48" t="s">
        <v>84</v>
      </c>
      <c r="C48" t="s">
        <v>25</v>
      </c>
      <c r="D48" t="s">
        <v>26</v>
      </c>
      <c r="E48" t="s">
        <v>221</v>
      </c>
      <c r="F48" t="s">
        <v>61</v>
      </c>
      <c r="G48" t="s">
        <v>75</v>
      </c>
      <c r="H48">
        <v>16</v>
      </c>
      <c r="I48">
        <v>1.997432891919906E-2</v>
      </c>
      <c r="J48" s="27" t="str">
        <f>VLOOKUP($A48,'Measure Inputs'!$A$2:$S$65,2,FALSE)</f>
        <v>Existing</v>
      </c>
      <c r="K48" s="27" t="str">
        <f>VLOOKUP($A48,'Measure Inputs'!$A$2:$S$65,3,FALSE)</f>
        <v>Home Renovation</v>
      </c>
      <c r="L48" s="27" t="str">
        <f>VLOOKUP($A48,'Measure Inputs'!$A$2:$S$65,4,FALSE)</f>
        <v>HVAC-HR</v>
      </c>
      <c r="M48" s="27" t="str">
        <f>VLOOKUP($A48,'Measure Inputs'!$A$2:$S$65,5,FALSE)</f>
        <v>Residential</v>
      </c>
      <c r="N48" s="27" t="str">
        <f>VLOOKUP($A48,'Measure Inputs'!$A$2:$S$65,7,FALSE)</f>
        <v>Heating</v>
      </c>
      <c r="O48" s="27" t="str">
        <f>VLOOKUP($A48,'Measure Inputs'!$A$2:$S$65,9,FALSE)</f>
        <v>MSHP, SEER 16, 9.0 HSPF</v>
      </c>
      <c r="P48" s="27" t="str">
        <f>VLOOKUP($A48,'Measure Inputs'!$A$2:$S$65,10,FALSE)</f>
        <v>Electric resistance +Room AC</v>
      </c>
      <c r="Q48" s="27" t="str">
        <f>VLOOKUP($A48,'Measure Inputs'!$A$2:$S$65,11,FALSE)</f>
        <v>per unit</v>
      </c>
      <c r="R48" s="27" t="str">
        <f>VLOOKUP($A48,'Measure Inputs'!$A$2:$S$65,12,FALSE)</f>
        <v>Time of Sale</v>
      </c>
      <c r="S48" s="27">
        <f>VLOOKUP($A48,'Measure Inputs'!$A$2:$S$65,13,FALSE)</f>
        <v>16</v>
      </c>
      <c r="T48" s="27">
        <f>VLOOKUP($A48,'Measure Inputs'!$A$2:$S$65,14,FALSE)</f>
        <v>210.8</v>
      </c>
      <c r="U48" s="27">
        <f>VLOOKUP($A48,'Measure Inputs'!$A$2:$S$65,15,FALSE)</f>
        <v>0</v>
      </c>
      <c r="V48" s="27">
        <f>VLOOKUP($A48,'Measure Inputs'!$A$2:$S$65,16,FALSE)</f>
        <v>105.4</v>
      </c>
      <c r="W48" s="27">
        <f>VLOOKUP($A48,'Measure Inputs'!$A$2:$S$65,17,FALSE)</f>
        <v>0</v>
      </c>
      <c r="X48" s="27" t="str">
        <f>VLOOKUP($A48,'Measure Inputs'!$A$2:$S$65,18,FALSE)</f>
        <v>Yes</v>
      </c>
      <c r="Y48" s="32">
        <f>VLOOKUP($A48,'Measure Inputs'!$A$2:$S$65,19,FALSE)</f>
        <v>1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</row>
    <row r="49" spans="1:34" ht="14.4" x14ac:dyDescent="0.3">
      <c r="A49">
        <v>17</v>
      </c>
      <c r="B49" t="s">
        <v>84</v>
      </c>
      <c r="C49" t="s">
        <v>25</v>
      </c>
      <c r="D49" t="s">
        <v>33</v>
      </c>
      <c r="E49" t="s">
        <v>221</v>
      </c>
      <c r="F49" t="s">
        <v>61</v>
      </c>
      <c r="G49" t="s">
        <v>75</v>
      </c>
      <c r="H49">
        <v>16</v>
      </c>
      <c r="I49">
        <v>4.5516677567037277E-2</v>
      </c>
      <c r="J49" s="27" t="str">
        <f>VLOOKUP($A49,'Measure Inputs'!$A$2:$S$65,2,FALSE)</f>
        <v>Existing</v>
      </c>
      <c r="K49" s="27" t="str">
        <f>VLOOKUP($A49,'Measure Inputs'!$A$2:$S$65,3,FALSE)</f>
        <v>Home Renovation</v>
      </c>
      <c r="L49" s="27" t="str">
        <f>VLOOKUP($A49,'Measure Inputs'!$A$2:$S$65,4,FALSE)</f>
        <v>HVAC-HR</v>
      </c>
      <c r="M49" s="27" t="str">
        <f>VLOOKUP($A49,'Measure Inputs'!$A$2:$S$65,5,FALSE)</f>
        <v>Residential</v>
      </c>
      <c r="N49" s="27" t="str">
        <f>VLOOKUP($A49,'Measure Inputs'!$A$2:$S$65,7,FALSE)</f>
        <v>Heating</v>
      </c>
      <c r="O49" s="27" t="str">
        <f>VLOOKUP($A49,'Measure Inputs'!$A$2:$S$65,9,FALSE)</f>
        <v>MSHP, SEER 16, 9.0 HSPF</v>
      </c>
      <c r="P49" s="27" t="str">
        <f>VLOOKUP($A49,'Measure Inputs'!$A$2:$S$65,10,FALSE)</f>
        <v>Electric resistance +Room AC</v>
      </c>
      <c r="Q49" s="27" t="str">
        <f>VLOOKUP($A49,'Measure Inputs'!$A$2:$S$65,11,FALSE)</f>
        <v>per unit</v>
      </c>
      <c r="R49" s="27" t="str">
        <f>VLOOKUP($A49,'Measure Inputs'!$A$2:$S$65,12,FALSE)</f>
        <v>Time of Sale</v>
      </c>
      <c r="S49" s="27">
        <f>VLOOKUP($A49,'Measure Inputs'!$A$2:$S$65,13,FALSE)</f>
        <v>16</v>
      </c>
      <c r="T49" s="27">
        <f>VLOOKUP($A49,'Measure Inputs'!$A$2:$S$65,14,FALSE)</f>
        <v>210.8</v>
      </c>
      <c r="U49" s="27">
        <f>VLOOKUP($A49,'Measure Inputs'!$A$2:$S$65,15,FALSE)</f>
        <v>0</v>
      </c>
      <c r="V49" s="27">
        <f>VLOOKUP($A49,'Measure Inputs'!$A$2:$S$65,16,FALSE)</f>
        <v>105.4</v>
      </c>
      <c r="W49" s="27">
        <f>VLOOKUP($A49,'Measure Inputs'!$A$2:$S$65,17,FALSE)</f>
        <v>0</v>
      </c>
      <c r="X49" s="27" t="str">
        <f>VLOOKUP($A49,'Measure Inputs'!$A$2:$S$65,18,FALSE)</f>
        <v>Yes</v>
      </c>
      <c r="Y49" s="32">
        <f>VLOOKUP($A49,'Measure Inputs'!$A$2:$S$65,19,FALSE)</f>
        <v>1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</row>
    <row r="50" spans="1:34" ht="14.4" x14ac:dyDescent="0.3">
      <c r="A50">
        <v>17</v>
      </c>
      <c r="B50" t="s">
        <v>84</v>
      </c>
      <c r="C50" t="s">
        <v>25</v>
      </c>
      <c r="D50" t="s">
        <v>36</v>
      </c>
      <c r="E50" t="s">
        <v>221</v>
      </c>
      <c r="F50" t="s">
        <v>61</v>
      </c>
      <c r="G50" t="s">
        <v>75</v>
      </c>
      <c r="H50">
        <v>16</v>
      </c>
      <c r="I50">
        <v>2.665341285619616E-2</v>
      </c>
      <c r="J50" s="27" t="str">
        <f>VLOOKUP($A50,'Measure Inputs'!$A$2:$S$65,2,FALSE)</f>
        <v>Existing</v>
      </c>
      <c r="K50" s="27" t="str">
        <f>VLOOKUP($A50,'Measure Inputs'!$A$2:$S$65,3,FALSE)</f>
        <v>Home Renovation</v>
      </c>
      <c r="L50" s="27" t="str">
        <f>VLOOKUP($A50,'Measure Inputs'!$A$2:$S$65,4,FALSE)</f>
        <v>HVAC-HR</v>
      </c>
      <c r="M50" s="27" t="str">
        <f>VLOOKUP($A50,'Measure Inputs'!$A$2:$S$65,5,FALSE)</f>
        <v>Residential</v>
      </c>
      <c r="N50" s="27" t="str">
        <f>VLOOKUP($A50,'Measure Inputs'!$A$2:$S$65,7,FALSE)</f>
        <v>Heating</v>
      </c>
      <c r="O50" s="27" t="str">
        <f>VLOOKUP($A50,'Measure Inputs'!$A$2:$S$65,9,FALSE)</f>
        <v>MSHP, SEER 16, 9.0 HSPF</v>
      </c>
      <c r="P50" s="27" t="str">
        <f>VLOOKUP($A50,'Measure Inputs'!$A$2:$S$65,10,FALSE)</f>
        <v>Electric resistance +Room AC</v>
      </c>
      <c r="Q50" s="27" t="str">
        <f>VLOOKUP($A50,'Measure Inputs'!$A$2:$S$65,11,FALSE)</f>
        <v>per unit</v>
      </c>
      <c r="R50" s="27" t="str">
        <f>VLOOKUP($A50,'Measure Inputs'!$A$2:$S$65,12,FALSE)</f>
        <v>Time of Sale</v>
      </c>
      <c r="S50" s="27">
        <f>VLOOKUP($A50,'Measure Inputs'!$A$2:$S$65,13,FALSE)</f>
        <v>16</v>
      </c>
      <c r="T50" s="27">
        <f>VLOOKUP($A50,'Measure Inputs'!$A$2:$S$65,14,FALSE)</f>
        <v>210.8</v>
      </c>
      <c r="U50" s="27">
        <f>VLOOKUP($A50,'Measure Inputs'!$A$2:$S$65,15,FALSE)</f>
        <v>0</v>
      </c>
      <c r="V50" s="27">
        <f>VLOOKUP($A50,'Measure Inputs'!$A$2:$S$65,16,FALSE)</f>
        <v>105.4</v>
      </c>
      <c r="W50" s="27">
        <f>VLOOKUP($A50,'Measure Inputs'!$A$2:$S$65,17,FALSE)</f>
        <v>0</v>
      </c>
      <c r="X50" s="27" t="str">
        <f>VLOOKUP($A50,'Measure Inputs'!$A$2:$S$65,18,FALSE)</f>
        <v>Yes</v>
      </c>
      <c r="Y50" s="32">
        <f>VLOOKUP($A50,'Measure Inputs'!$A$2:$S$65,19,FALSE)</f>
        <v>1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</row>
    <row r="51" spans="1:34" ht="14.4" x14ac:dyDescent="0.3">
      <c r="A51">
        <v>18</v>
      </c>
      <c r="B51" t="s">
        <v>87</v>
      </c>
      <c r="C51" t="s">
        <v>25</v>
      </c>
      <c r="D51" t="s">
        <v>26</v>
      </c>
      <c r="E51" t="s">
        <v>221</v>
      </c>
      <c r="F51" t="s">
        <v>61</v>
      </c>
      <c r="G51" t="s">
        <v>75</v>
      </c>
      <c r="H51">
        <v>25</v>
      </c>
      <c r="I51">
        <v>4.3714924372252439E-2</v>
      </c>
      <c r="J51" s="27" t="str">
        <f>VLOOKUP($A51,'Measure Inputs'!$A$2:$S$65,2,FALSE)</f>
        <v>Existing</v>
      </c>
      <c r="K51" s="27" t="str">
        <f>VLOOKUP($A51,'Measure Inputs'!$A$2:$S$65,3,FALSE)</f>
        <v>Home Renovation</v>
      </c>
      <c r="L51" s="27" t="str">
        <f>VLOOKUP($A51,'Measure Inputs'!$A$2:$S$65,4,FALSE)</f>
        <v>HVAC-HR</v>
      </c>
      <c r="M51" s="27" t="str">
        <f>VLOOKUP($A51,'Measure Inputs'!$A$2:$S$65,5,FALSE)</f>
        <v>Residential</v>
      </c>
      <c r="N51" s="27" t="str">
        <f>VLOOKUP($A51,'Measure Inputs'!$A$2:$S$65,7,FALSE)</f>
        <v>Heating</v>
      </c>
      <c r="O51" s="27" t="str">
        <f>VLOOKUP($A51,'Measure Inputs'!$A$2:$S$65,9,FALSE)</f>
        <v>GSHP, EER 17.1, COP 3.6</v>
      </c>
      <c r="P51" s="27" t="str">
        <f>VLOOKUP($A51,'Measure Inputs'!$A$2:$S$65,10,FALSE)</f>
        <v>Electric resistance + Central AC</v>
      </c>
      <c r="Q51" s="27" t="str">
        <f>VLOOKUP($A51,'Measure Inputs'!$A$2:$S$65,11,FALSE)</f>
        <v>per unit</v>
      </c>
      <c r="R51" s="27" t="str">
        <f>VLOOKUP($A51,'Measure Inputs'!$A$2:$S$65,12,FALSE)</f>
        <v>Time of Sale</v>
      </c>
      <c r="S51" s="27">
        <f>VLOOKUP($A51,'Measure Inputs'!$A$2:$S$65,13,FALSE)</f>
        <v>25</v>
      </c>
      <c r="T51" s="27">
        <f>VLOOKUP($A51,'Measure Inputs'!$A$2:$S$65,14,FALSE)</f>
        <v>14166.1</v>
      </c>
      <c r="U51" s="27">
        <f>VLOOKUP($A51,'Measure Inputs'!$A$2:$S$65,15,FALSE)</f>
        <v>0</v>
      </c>
      <c r="V51" s="27">
        <f>VLOOKUP($A51,'Measure Inputs'!$A$2:$S$65,16,FALSE)</f>
        <v>12000</v>
      </c>
      <c r="W51" s="27">
        <f>VLOOKUP($A51,'Measure Inputs'!$A$2:$S$65,17,FALSE)</f>
        <v>0</v>
      </c>
      <c r="X51" s="27" t="str">
        <f>VLOOKUP($A51,'Measure Inputs'!$A$2:$S$65,18,FALSE)</f>
        <v>Yes</v>
      </c>
      <c r="Y51" s="32">
        <f>VLOOKUP($A51,'Measure Inputs'!$A$2:$S$65,19,FALSE)</f>
        <v>0.13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</row>
    <row r="52" spans="1:34" ht="14.4" x14ac:dyDescent="0.3">
      <c r="A52">
        <v>18</v>
      </c>
      <c r="B52" t="s">
        <v>87</v>
      </c>
      <c r="C52" t="s">
        <v>25</v>
      </c>
      <c r="D52" t="s">
        <v>33</v>
      </c>
      <c r="E52" t="s">
        <v>221</v>
      </c>
      <c r="F52" t="s">
        <v>61</v>
      </c>
      <c r="G52" t="s">
        <v>75</v>
      </c>
      <c r="H52">
        <v>25</v>
      </c>
      <c r="I52">
        <v>8.5540749922528664E-2</v>
      </c>
      <c r="J52" s="27" t="str">
        <f>VLOOKUP($A52,'Measure Inputs'!$A$2:$S$65,2,FALSE)</f>
        <v>Existing</v>
      </c>
      <c r="K52" s="27" t="str">
        <f>VLOOKUP($A52,'Measure Inputs'!$A$2:$S$65,3,FALSE)</f>
        <v>Home Renovation</v>
      </c>
      <c r="L52" s="27" t="str">
        <f>VLOOKUP($A52,'Measure Inputs'!$A$2:$S$65,4,FALSE)</f>
        <v>HVAC-HR</v>
      </c>
      <c r="M52" s="27" t="str">
        <f>VLOOKUP($A52,'Measure Inputs'!$A$2:$S$65,5,FALSE)</f>
        <v>Residential</v>
      </c>
      <c r="N52" s="27" t="str">
        <f>VLOOKUP($A52,'Measure Inputs'!$A$2:$S$65,7,FALSE)</f>
        <v>Heating</v>
      </c>
      <c r="O52" s="27" t="str">
        <f>VLOOKUP($A52,'Measure Inputs'!$A$2:$S$65,9,FALSE)</f>
        <v>GSHP, EER 17.1, COP 3.6</v>
      </c>
      <c r="P52" s="27" t="str">
        <f>VLOOKUP($A52,'Measure Inputs'!$A$2:$S$65,10,FALSE)</f>
        <v>Electric resistance + Central AC</v>
      </c>
      <c r="Q52" s="27" t="str">
        <f>VLOOKUP($A52,'Measure Inputs'!$A$2:$S$65,11,FALSE)</f>
        <v>per unit</v>
      </c>
      <c r="R52" s="27" t="str">
        <f>VLOOKUP($A52,'Measure Inputs'!$A$2:$S$65,12,FALSE)</f>
        <v>Time of Sale</v>
      </c>
      <c r="S52" s="27">
        <f>VLOOKUP($A52,'Measure Inputs'!$A$2:$S$65,13,FALSE)</f>
        <v>25</v>
      </c>
      <c r="T52" s="27">
        <f>VLOOKUP($A52,'Measure Inputs'!$A$2:$S$65,14,FALSE)</f>
        <v>14166.1</v>
      </c>
      <c r="U52" s="27">
        <f>VLOOKUP($A52,'Measure Inputs'!$A$2:$S$65,15,FALSE)</f>
        <v>0</v>
      </c>
      <c r="V52" s="27">
        <f>VLOOKUP($A52,'Measure Inputs'!$A$2:$S$65,16,FALSE)</f>
        <v>12000</v>
      </c>
      <c r="W52" s="27">
        <f>VLOOKUP($A52,'Measure Inputs'!$A$2:$S$65,17,FALSE)</f>
        <v>0</v>
      </c>
      <c r="X52" s="27" t="str">
        <f>VLOOKUP($A52,'Measure Inputs'!$A$2:$S$65,18,FALSE)</f>
        <v>Yes</v>
      </c>
      <c r="Y52" s="32">
        <f>VLOOKUP($A52,'Measure Inputs'!$A$2:$S$65,19,FALSE)</f>
        <v>0.13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</row>
    <row r="53" spans="1:34" ht="14.4" x14ac:dyDescent="0.3">
      <c r="A53">
        <v>18</v>
      </c>
      <c r="B53" t="s">
        <v>87</v>
      </c>
      <c r="C53" t="s">
        <v>25</v>
      </c>
      <c r="D53" t="s">
        <v>36</v>
      </c>
      <c r="E53" t="s">
        <v>221</v>
      </c>
      <c r="F53" t="s">
        <v>61</v>
      </c>
      <c r="G53" t="s">
        <v>75</v>
      </c>
      <c r="H53">
        <v>25</v>
      </c>
      <c r="I53">
        <v>0.12486162361623621</v>
      </c>
      <c r="J53" s="27" t="str">
        <f>VLOOKUP($A53,'Measure Inputs'!$A$2:$S$65,2,FALSE)</f>
        <v>Existing</v>
      </c>
      <c r="K53" s="27" t="str">
        <f>VLOOKUP($A53,'Measure Inputs'!$A$2:$S$65,3,FALSE)</f>
        <v>Home Renovation</v>
      </c>
      <c r="L53" s="27" t="str">
        <f>VLOOKUP($A53,'Measure Inputs'!$A$2:$S$65,4,FALSE)</f>
        <v>HVAC-HR</v>
      </c>
      <c r="M53" s="27" t="str">
        <f>VLOOKUP($A53,'Measure Inputs'!$A$2:$S$65,5,FALSE)</f>
        <v>Residential</v>
      </c>
      <c r="N53" s="27" t="str">
        <f>VLOOKUP($A53,'Measure Inputs'!$A$2:$S$65,7,FALSE)</f>
        <v>Heating</v>
      </c>
      <c r="O53" s="27" t="str">
        <f>VLOOKUP($A53,'Measure Inputs'!$A$2:$S$65,9,FALSE)</f>
        <v>GSHP, EER 17.1, COP 3.6</v>
      </c>
      <c r="P53" s="27" t="str">
        <f>VLOOKUP($A53,'Measure Inputs'!$A$2:$S$65,10,FALSE)</f>
        <v>Electric resistance + Central AC</v>
      </c>
      <c r="Q53" s="27" t="str">
        <f>VLOOKUP($A53,'Measure Inputs'!$A$2:$S$65,11,FALSE)</f>
        <v>per unit</v>
      </c>
      <c r="R53" s="27" t="str">
        <f>VLOOKUP($A53,'Measure Inputs'!$A$2:$S$65,12,FALSE)</f>
        <v>Time of Sale</v>
      </c>
      <c r="S53" s="27">
        <f>VLOOKUP($A53,'Measure Inputs'!$A$2:$S$65,13,FALSE)</f>
        <v>25</v>
      </c>
      <c r="T53" s="27">
        <f>VLOOKUP($A53,'Measure Inputs'!$A$2:$S$65,14,FALSE)</f>
        <v>14166.1</v>
      </c>
      <c r="U53" s="27">
        <f>VLOOKUP($A53,'Measure Inputs'!$A$2:$S$65,15,FALSE)</f>
        <v>0</v>
      </c>
      <c r="V53" s="27">
        <f>VLOOKUP($A53,'Measure Inputs'!$A$2:$S$65,16,FALSE)</f>
        <v>12000</v>
      </c>
      <c r="W53" s="27">
        <f>VLOOKUP($A53,'Measure Inputs'!$A$2:$S$65,17,FALSE)</f>
        <v>0</v>
      </c>
      <c r="X53" s="27" t="str">
        <f>VLOOKUP($A53,'Measure Inputs'!$A$2:$S$65,18,FALSE)</f>
        <v>Yes</v>
      </c>
      <c r="Y53" s="32">
        <f>VLOOKUP($A53,'Measure Inputs'!$A$2:$S$65,19,FALSE)</f>
        <v>0.13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</row>
    <row r="54" spans="1:34" ht="14.4" x14ac:dyDescent="0.3">
      <c r="A54">
        <v>19</v>
      </c>
      <c r="B54" t="s">
        <v>89</v>
      </c>
      <c r="C54" t="s">
        <v>25</v>
      </c>
      <c r="D54" t="s">
        <v>26</v>
      </c>
      <c r="E54" t="s">
        <v>221</v>
      </c>
      <c r="F54" t="s">
        <v>61</v>
      </c>
      <c r="G54" t="s">
        <v>75</v>
      </c>
      <c r="H54">
        <v>16</v>
      </c>
      <c r="I54">
        <v>3.2419789881528951E-2</v>
      </c>
      <c r="J54" s="27" t="str">
        <f>VLOOKUP($A54,'Measure Inputs'!$A$2:$S$65,2,FALSE)</f>
        <v>Existing</v>
      </c>
      <c r="K54" s="27" t="str">
        <f>VLOOKUP($A54,'Measure Inputs'!$A$2:$S$65,3,FALSE)</f>
        <v>Home Renovation</v>
      </c>
      <c r="L54" s="27" t="str">
        <f>VLOOKUP($A54,'Measure Inputs'!$A$2:$S$65,4,FALSE)</f>
        <v>HVAC-HR</v>
      </c>
      <c r="M54" s="27" t="str">
        <f>VLOOKUP($A54,'Measure Inputs'!$A$2:$S$65,5,FALSE)</f>
        <v>Residential</v>
      </c>
      <c r="N54" s="27" t="str">
        <f>VLOOKUP($A54,'Measure Inputs'!$A$2:$S$65,7,FALSE)</f>
        <v>Heating</v>
      </c>
      <c r="O54" s="27" t="str">
        <f>VLOOKUP($A54,'Measure Inputs'!$A$2:$S$65,9,FALSE)</f>
        <v>ASHP, SEER 16, 9.0 HSPF</v>
      </c>
      <c r="P54" s="27" t="str">
        <f>VLOOKUP($A54,'Measure Inputs'!$A$2:$S$65,10,FALSE)</f>
        <v>Electric resistance + Central AC</v>
      </c>
      <c r="Q54" s="27" t="str">
        <f>VLOOKUP($A54,'Measure Inputs'!$A$2:$S$65,11,FALSE)</f>
        <v>per unit</v>
      </c>
      <c r="R54" s="27" t="str">
        <f>VLOOKUP($A54,'Measure Inputs'!$A$2:$S$65,12,FALSE)</f>
        <v>Time of Sale</v>
      </c>
      <c r="S54" s="27">
        <f>VLOOKUP($A54,'Measure Inputs'!$A$2:$S$65,13,FALSE)</f>
        <v>16</v>
      </c>
      <c r="T54" s="27">
        <f>VLOOKUP($A54,'Measure Inputs'!$A$2:$S$65,14,FALSE)</f>
        <v>1860.8200000000002</v>
      </c>
      <c r="U54" s="27">
        <f>VLOOKUP($A54,'Measure Inputs'!$A$2:$S$65,15,FALSE)</f>
        <v>0</v>
      </c>
      <c r="V54" s="27">
        <f>VLOOKUP($A54,'Measure Inputs'!$A$2:$S$65,16,FALSE)</f>
        <v>930.41000000000008</v>
      </c>
      <c r="W54" s="27">
        <f>VLOOKUP($A54,'Measure Inputs'!$A$2:$S$65,17,FALSE)</f>
        <v>0</v>
      </c>
      <c r="X54" s="27" t="str">
        <f>VLOOKUP($A54,'Measure Inputs'!$A$2:$S$65,18,FALSE)</f>
        <v>Yes</v>
      </c>
      <c r="Y54" s="32">
        <f>VLOOKUP($A54,'Measure Inputs'!$A$2:$S$65,19,FALSE)</f>
        <v>0.92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</row>
    <row r="55" spans="1:34" ht="14.4" x14ac:dyDescent="0.3">
      <c r="A55">
        <v>19</v>
      </c>
      <c r="B55" t="s">
        <v>89</v>
      </c>
      <c r="C55" t="s">
        <v>25</v>
      </c>
      <c r="D55" t="s">
        <v>33</v>
      </c>
      <c r="E55" t="s">
        <v>221</v>
      </c>
      <c r="F55" t="s">
        <v>61</v>
      </c>
      <c r="G55" t="s">
        <v>75</v>
      </c>
      <c r="H55">
        <v>16</v>
      </c>
      <c r="I55">
        <v>5.3086458010536103E-2</v>
      </c>
      <c r="J55" s="27" t="str">
        <f>VLOOKUP($A55,'Measure Inputs'!$A$2:$S$65,2,FALSE)</f>
        <v>Existing</v>
      </c>
      <c r="K55" s="27" t="str">
        <f>VLOOKUP($A55,'Measure Inputs'!$A$2:$S$65,3,FALSE)</f>
        <v>Home Renovation</v>
      </c>
      <c r="L55" s="27" t="str">
        <f>VLOOKUP($A55,'Measure Inputs'!$A$2:$S$65,4,FALSE)</f>
        <v>HVAC-HR</v>
      </c>
      <c r="M55" s="27" t="str">
        <f>VLOOKUP($A55,'Measure Inputs'!$A$2:$S$65,5,FALSE)</f>
        <v>Residential</v>
      </c>
      <c r="N55" s="27" t="str">
        <f>VLOOKUP($A55,'Measure Inputs'!$A$2:$S$65,7,FALSE)</f>
        <v>Heating</v>
      </c>
      <c r="O55" s="27" t="str">
        <f>VLOOKUP($A55,'Measure Inputs'!$A$2:$S$65,9,FALSE)</f>
        <v>ASHP, SEER 16, 9.0 HSPF</v>
      </c>
      <c r="P55" s="27" t="str">
        <f>VLOOKUP($A55,'Measure Inputs'!$A$2:$S$65,10,FALSE)</f>
        <v>Electric resistance + Central AC</v>
      </c>
      <c r="Q55" s="27" t="str">
        <f>VLOOKUP($A55,'Measure Inputs'!$A$2:$S$65,11,FALSE)</f>
        <v>per unit</v>
      </c>
      <c r="R55" s="27" t="str">
        <f>VLOOKUP($A55,'Measure Inputs'!$A$2:$S$65,12,FALSE)</f>
        <v>Time of Sale</v>
      </c>
      <c r="S55" s="27">
        <f>VLOOKUP($A55,'Measure Inputs'!$A$2:$S$65,13,FALSE)</f>
        <v>16</v>
      </c>
      <c r="T55" s="27">
        <f>VLOOKUP($A55,'Measure Inputs'!$A$2:$S$65,14,FALSE)</f>
        <v>1860.8200000000002</v>
      </c>
      <c r="U55" s="27">
        <f>VLOOKUP($A55,'Measure Inputs'!$A$2:$S$65,15,FALSE)</f>
        <v>0</v>
      </c>
      <c r="V55" s="27">
        <f>VLOOKUP($A55,'Measure Inputs'!$A$2:$S$65,16,FALSE)</f>
        <v>930.41000000000008</v>
      </c>
      <c r="W55" s="27">
        <f>VLOOKUP($A55,'Measure Inputs'!$A$2:$S$65,17,FALSE)</f>
        <v>0</v>
      </c>
      <c r="X55" s="27" t="str">
        <f>VLOOKUP($A55,'Measure Inputs'!$A$2:$S$65,18,FALSE)</f>
        <v>Yes</v>
      </c>
      <c r="Y55" s="32">
        <f>VLOOKUP($A55,'Measure Inputs'!$A$2:$S$65,19,FALSE)</f>
        <v>0.92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</row>
    <row r="56" spans="1:34" ht="14.4" x14ac:dyDescent="0.3">
      <c r="A56">
        <v>19</v>
      </c>
      <c r="B56" t="s">
        <v>89</v>
      </c>
      <c r="C56" t="s">
        <v>25</v>
      </c>
      <c r="D56" t="s">
        <v>36</v>
      </c>
      <c r="E56" t="s">
        <v>221</v>
      </c>
      <c r="F56" t="s">
        <v>61</v>
      </c>
      <c r="G56" t="s">
        <v>75</v>
      </c>
      <c r="H56">
        <v>16</v>
      </c>
      <c r="I56">
        <v>2.6559040590405911E-2</v>
      </c>
      <c r="J56" s="27" t="str">
        <f>VLOOKUP($A56,'Measure Inputs'!$A$2:$S$65,2,FALSE)</f>
        <v>Existing</v>
      </c>
      <c r="K56" s="27" t="str">
        <f>VLOOKUP($A56,'Measure Inputs'!$A$2:$S$65,3,FALSE)</f>
        <v>Home Renovation</v>
      </c>
      <c r="L56" s="27" t="str">
        <f>VLOOKUP($A56,'Measure Inputs'!$A$2:$S$65,4,FALSE)</f>
        <v>HVAC-HR</v>
      </c>
      <c r="M56" s="27" t="str">
        <f>VLOOKUP($A56,'Measure Inputs'!$A$2:$S$65,5,FALSE)</f>
        <v>Residential</v>
      </c>
      <c r="N56" s="27" t="str">
        <f>VLOOKUP($A56,'Measure Inputs'!$A$2:$S$65,7,FALSE)</f>
        <v>Heating</v>
      </c>
      <c r="O56" s="27" t="str">
        <f>VLOOKUP($A56,'Measure Inputs'!$A$2:$S$65,9,FALSE)</f>
        <v>ASHP, SEER 16, 9.0 HSPF</v>
      </c>
      <c r="P56" s="27" t="str">
        <f>VLOOKUP($A56,'Measure Inputs'!$A$2:$S$65,10,FALSE)</f>
        <v>Electric resistance + Central AC</v>
      </c>
      <c r="Q56" s="27" t="str">
        <f>VLOOKUP($A56,'Measure Inputs'!$A$2:$S$65,11,FALSE)</f>
        <v>per unit</v>
      </c>
      <c r="R56" s="27" t="str">
        <f>VLOOKUP($A56,'Measure Inputs'!$A$2:$S$65,12,FALSE)</f>
        <v>Time of Sale</v>
      </c>
      <c r="S56" s="27">
        <f>VLOOKUP($A56,'Measure Inputs'!$A$2:$S$65,13,FALSE)</f>
        <v>16</v>
      </c>
      <c r="T56" s="27">
        <f>VLOOKUP($A56,'Measure Inputs'!$A$2:$S$65,14,FALSE)</f>
        <v>1860.8200000000002</v>
      </c>
      <c r="U56" s="27">
        <f>VLOOKUP($A56,'Measure Inputs'!$A$2:$S$65,15,FALSE)</f>
        <v>0</v>
      </c>
      <c r="V56" s="27">
        <f>VLOOKUP($A56,'Measure Inputs'!$A$2:$S$65,16,FALSE)</f>
        <v>930.41000000000008</v>
      </c>
      <c r="W56" s="27">
        <f>VLOOKUP($A56,'Measure Inputs'!$A$2:$S$65,17,FALSE)</f>
        <v>0</v>
      </c>
      <c r="X56" s="27" t="str">
        <f>VLOOKUP($A56,'Measure Inputs'!$A$2:$S$65,18,FALSE)</f>
        <v>Yes</v>
      </c>
      <c r="Y56" s="32">
        <f>VLOOKUP($A56,'Measure Inputs'!$A$2:$S$65,19,FALSE)</f>
        <v>0.92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</row>
    <row r="57" spans="1:34" ht="14.4" x14ac:dyDescent="0.3">
      <c r="A57">
        <v>20</v>
      </c>
      <c r="B57" t="s">
        <v>90</v>
      </c>
      <c r="C57" t="s">
        <v>25</v>
      </c>
      <c r="D57" t="s">
        <v>26</v>
      </c>
      <c r="E57" t="s">
        <v>221</v>
      </c>
      <c r="F57" t="s">
        <v>61</v>
      </c>
      <c r="G57" t="s">
        <v>75</v>
      </c>
      <c r="H57">
        <v>16</v>
      </c>
      <c r="I57">
        <v>2.0259229480087959E-2</v>
      </c>
      <c r="J57" s="27" t="str">
        <f>VLOOKUP($A57,'Measure Inputs'!$A$2:$S$65,2,FALSE)</f>
        <v>Existing</v>
      </c>
      <c r="K57" s="27" t="str">
        <f>VLOOKUP($A57,'Measure Inputs'!$A$2:$S$65,3,FALSE)</f>
        <v>Home Renovation</v>
      </c>
      <c r="L57" s="27" t="str">
        <f>VLOOKUP($A57,'Measure Inputs'!$A$2:$S$65,4,FALSE)</f>
        <v>HVAC-HR</v>
      </c>
      <c r="M57" s="27" t="str">
        <f>VLOOKUP($A57,'Measure Inputs'!$A$2:$S$65,5,FALSE)</f>
        <v>Residential</v>
      </c>
      <c r="N57" s="27" t="str">
        <f>VLOOKUP($A57,'Measure Inputs'!$A$2:$S$65,7,FALSE)</f>
        <v>Heating</v>
      </c>
      <c r="O57" s="27" t="str">
        <f>VLOOKUP($A57,'Measure Inputs'!$A$2:$S$65,9,FALSE)</f>
        <v>MSHP, SEER 16, 9.0 HSPF</v>
      </c>
      <c r="P57" s="27" t="str">
        <f>VLOOKUP($A57,'Measure Inputs'!$A$2:$S$65,10,FALSE)</f>
        <v>Electric resistance +Room AC</v>
      </c>
      <c r="Q57" s="27" t="str">
        <f>VLOOKUP($A57,'Measure Inputs'!$A$2:$S$65,11,FALSE)</f>
        <v>per unit</v>
      </c>
      <c r="R57" s="27" t="str">
        <f>VLOOKUP($A57,'Measure Inputs'!$A$2:$S$65,12,FALSE)</f>
        <v>Time of Sale</v>
      </c>
      <c r="S57" s="27">
        <f>VLOOKUP($A57,'Measure Inputs'!$A$2:$S$65,13,FALSE)</f>
        <v>16</v>
      </c>
      <c r="T57" s="27">
        <f>VLOOKUP($A57,'Measure Inputs'!$A$2:$S$65,14,FALSE)</f>
        <v>210.8</v>
      </c>
      <c r="U57" s="27">
        <f>VLOOKUP($A57,'Measure Inputs'!$A$2:$S$65,15,FALSE)</f>
        <v>0</v>
      </c>
      <c r="V57" s="27">
        <f>VLOOKUP($A57,'Measure Inputs'!$A$2:$S$65,16,FALSE)</f>
        <v>105.4</v>
      </c>
      <c r="W57" s="27">
        <f>VLOOKUP($A57,'Measure Inputs'!$A$2:$S$65,17,FALSE)</f>
        <v>0</v>
      </c>
      <c r="X57" s="27" t="str">
        <f>VLOOKUP($A57,'Measure Inputs'!$A$2:$S$65,18,FALSE)</f>
        <v>Yes</v>
      </c>
      <c r="Y57" s="32">
        <f>VLOOKUP($A57,'Measure Inputs'!$A$2:$S$65,19,FALSE)</f>
        <v>1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</row>
    <row r="58" spans="1:34" ht="14.4" x14ac:dyDescent="0.3">
      <c r="A58">
        <v>20</v>
      </c>
      <c r="B58" t="s">
        <v>90</v>
      </c>
      <c r="C58" t="s">
        <v>25</v>
      </c>
      <c r="D58" t="s">
        <v>33</v>
      </c>
      <c r="E58" t="s">
        <v>221</v>
      </c>
      <c r="F58" t="s">
        <v>61</v>
      </c>
      <c r="G58" t="s">
        <v>75</v>
      </c>
      <c r="H58">
        <v>16</v>
      </c>
      <c r="I58">
        <v>4.6020274689339433E-2</v>
      </c>
      <c r="J58" s="27" t="str">
        <f>VLOOKUP($A58,'Measure Inputs'!$A$2:$S$65,2,FALSE)</f>
        <v>Existing</v>
      </c>
      <c r="K58" s="27" t="str">
        <f>VLOOKUP($A58,'Measure Inputs'!$A$2:$S$65,3,FALSE)</f>
        <v>Home Renovation</v>
      </c>
      <c r="L58" s="27" t="str">
        <f>VLOOKUP($A58,'Measure Inputs'!$A$2:$S$65,4,FALSE)</f>
        <v>HVAC-HR</v>
      </c>
      <c r="M58" s="27" t="str">
        <f>VLOOKUP($A58,'Measure Inputs'!$A$2:$S$65,5,FALSE)</f>
        <v>Residential</v>
      </c>
      <c r="N58" s="27" t="str">
        <f>VLOOKUP($A58,'Measure Inputs'!$A$2:$S$65,7,FALSE)</f>
        <v>Heating</v>
      </c>
      <c r="O58" s="27" t="str">
        <f>VLOOKUP($A58,'Measure Inputs'!$A$2:$S$65,9,FALSE)</f>
        <v>MSHP, SEER 16, 9.0 HSPF</v>
      </c>
      <c r="P58" s="27" t="str">
        <f>VLOOKUP($A58,'Measure Inputs'!$A$2:$S$65,10,FALSE)</f>
        <v>Electric resistance +Room AC</v>
      </c>
      <c r="Q58" s="27" t="str">
        <f>VLOOKUP($A58,'Measure Inputs'!$A$2:$S$65,11,FALSE)</f>
        <v>per unit</v>
      </c>
      <c r="R58" s="27" t="str">
        <f>VLOOKUP($A58,'Measure Inputs'!$A$2:$S$65,12,FALSE)</f>
        <v>Time of Sale</v>
      </c>
      <c r="S58" s="27">
        <f>VLOOKUP($A58,'Measure Inputs'!$A$2:$S$65,13,FALSE)</f>
        <v>16</v>
      </c>
      <c r="T58" s="27">
        <f>VLOOKUP($A58,'Measure Inputs'!$A$2:$S$65,14,FALSE)</f>
        <v>210.8</v>
      </c>
      <c r="U58" s="27">
        <f>VLOOKUP($A58,'Measure Inputs'!$A$2:$S$65,15,FALSE)</f>
        <v>0</v>
      </c>
      <c r="V58" s="27">
        <f>VLOOKUP($A58,'Measure Inputs'!$A$2:$S$65,16,FALSE)</f>
        <v>105.4</v>
      </c>
      <c r="W58" s="27">
        <f>VLOOKUP($A58,'Measure Inputs'!$A$2:$S$65,17,FALSE)</f>
        <v>0</v>
      </c>
      <c r="X58" s="27" t="str">
        <f>VLOOKUP($A58,'Measure Inputs'!$A$2:$S$65,18,FALSE)</f>
        <v>Yes</v>
      </c>
      <c r="Y58" s="32">
        <f>VLOOKUP($A58,'Measure Inputs'!$A$2:$S$65,19,FALSE)</f>
        <v>1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</row>
    <row r="59" spans="1:34" ht="14.4" x14ac:dyDescent="0.3">
      <c r="A59">
        <v>20</v>
      </c>
      <c r="B59" t="s">
        <v>90</v>
      </c>
      <c r="C59" t="s">
        <v>25</v>
      </c>
      <c r="D59" t="s">
        <v>36</v>
      </c>
      <c r="E59" t="s">
        <v>221</v>
      </c>
      <c r="F59" t="s">
        <v>61</v>
      </c>
      <c r="G59" t="s">
        <v>75</v>
      </c>
      <c r="H59">
        <v>16</v>
      </c>
      <c r="I59">
        <v>2.6885354539430091E-2</v>
      </c>
      <c r="J59" s="27" t="str">
        <f>VLOOKUP($A59,'Measure Inputs'!$A$2:$S$65,2,FALSE)</f>
        <v>Existing</v>
      </c>
      <c r="K59" s="27" t="str">
        <f>VLOOKUP($A59,'Measure Inputs'!$A$2:$S$65,3,FALSE)</f>
        <v>Home Renovation</v>
      </c>
      <c r="L59" s="27" t="str">
        <f>VLOOKUP($A59,'Measure Inputs'!$A$2:$S$65,4,FALSE)</f>
        <v>HVAC-HR</v>
      </c>
      <c r="M59" s="27" t="str">
        <f>VLOOKUP($A59,'Measure Inputs'!$A$2:$S$65,5,FALSE)</f>
        <v>Residential</v>
      </c>
      <c r="N59" s="27" t="str">
        <f>VLOOKUP($A59,'Measure Inputs'!$A$2:$S$65,7,FALSE)</f>
        <v>Heating</v>
      </c>
      <c r="O59" s="27" t="str">
        <f>VLOOKUP($A59,'Measure Inputs'!$A$2:$S$65,9,FALSE)</f>
        <v>MSHP, SEER 16, 9.0 HSPF</v>
      </c>
      <c r="P59" s="27" t="str">
        <f>VLOOKUP($A59,'Measure Inputs'!$A$2:$S$65,10,FALSE)</f>
        <v>Electric resistance +Room AC</v>
      </c>
      <c r="Q59" s="27" t="str">
        <f>VLOOKUP($A59,'Measure Inputs'!$A$2:$S$65,11,FALSE)</f>
        <v>per unit</v>
      </c>
      <c r="R59" s="27" t="str">
        <f>VLOOKUP($A59,'Measure Inputs'!$A$2:$S$65,12,FALSE)</f>
        <v>Time of Sale</v>
      </c>
      <c r="S59" s="27">
        <f>VLOOKUP($A59,'Measure Inputs'!$A$2:$S$65,13,FALSE)</f>
        <v>16</v>
      </c>
      <c r="T59" s="27">
        <f>VLOOKUP($A59,'Measure Inputs'!$A$2:$S$65,14,FALSE)</f>
        <v>210.8</v>
      </c>
      <c r="U59" s="27">
        <f>VLOOKUP($A59,'Measure Inputs'!$A$2:$S$65,15,FALSE)</f>
        <v>0</v>
      </c>
      <c r="V59" s="27">
        <f>VLOOKUP($A59,'Measure Inputs'!$A$2:$S$65,16,FALSE)</f>
        <v>105.4</v>
      </c>
      <c r="W59" s="27">
        <f>VLOOKUP($A59,'Measure Inputs'!$A$2:$S$65,17,FALSE)</f>
        <v>0</v>
      </c>
      <c r="X59" s="27" t="str">
        <f>VLOOKUP($A59,'Measure Inputs'!$A$2:$S$65,18,FALSE)</f>
        <v>Yes</v>
      </c>
      <c r="Y59" s="32">
        <f>VLOOKUP($A59,'Measure Inputs'!$A$2:$S$65,19,FALSE)</f>
        <v>1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</row>
    <row r="60" spans="1:34" ht="14.4" x14ac:dyDescent="0.3">
      <c r="A60">
        <v>21</v>
      </c>
      <c r="B60" t="s">
        <v>91</v>
      </c>
      <c r="C60" t="s">
        <v>25</v>
      </c>
      <c r="D60" t="s">
        <v>26</v>
      </c>
      <c r="E60" t="s">
        <v>221</v>
      </c>
      <c r="F60" t="s">
        <v>61</v>
      </c>
      <c r="G60" t="s">
        <v>75</v>
      </c>
      <c r="H60">
        <v>25</v>
      </c>
      <c r="I60">
        <v>4.4156024141271143E-2</v>
      </c>
      <c r="J60" s="27" t="str">
        <f>VLOOKUP($A60,'Measure Inputs'!$A$2:$S$65,2,FALSE)</f>
        <v>Existing</v>
      </c>
      <c r="K60" s="27" t="str">
        <f>VLOOKUP($A60,'Measure Inputs'!$A$2:$S$65,3,FALSE)</f>
        <v>Home Renovation</v>
      </c>
      <c r="L60" s="27" t="str">
        <f>VLOOKUP($A60,'Measure Inputs'!$A$2:$S$65,4,FALSE)</f>
        <v>HVAC-HR</v>
      </c>
      <c r="M60" s="27" t="str">
        <f>VLOOKUP($A60,'Measure Inputs'!$A$2:$S$65,5,FALSE)</f>
        <v>Residential</v>
      </c>
      <c r="N60" s="27" t="str">
        <f>VLOOKUP($A60,'Measure Inputs'!$A$2:$S$65,7,FALSE)</f>
        <v>Heating</v>
      </c>
      <c r="O60" s="27" t="str">
        <f>VLOOKUP($A60,'Measure Inputs'!$A$2:$S$65,9,FALSE)</f>
        <v>GSHP, EER 17.1, COP 3.6</v>
      </c>
      <c r="P60" s="27" t="str">
        <f>VLOOKUP($A60,'Measure Inputs'!$A$2:$S$65,10,FALSE)</f>
        <v>Electric resistance + Central AC</v>
      </c>
      <c r="Q60" s="27" t="str">
        <f>VLOOKUP($A60,'Measure Inputs'!$A$2:$S$65,11,FALSE)</f>
        <v>per unit</v>
      </c>
      <c r="R60" s="27" t="str">
        <f>VLOOKUP($A60,'Measure Inputs'!$A$2:$S$65,12,FALSE)</f>
        <v>Time of Sale</v>
      </c>
      <c r="S60" s="27">
        <f>VLOOKUP($A60,'Measure Inputs'!$A$2:$S$65,13,FALSE)</f>
        <v>25</v>
      </c>
      <c r="T60" s="27">
        <f>VLOOKUP($A60,'Measure Inputs'!$A$2:$S$65,14,FALSE)</f>
        <v>14166.1</v>
      </c>
      <c r="U60" s="27">
        <f>VLOOKUP($A60,'Measure Inputs'!$A$2:$S$65,15,FALSE)</f>
        <v>0</v>
      </c>
      <c r="V60" s="27">
        <f>VLOOKUP($A60,'Measure Inputs'!$A$2:$S$65,16,FALSE)</f>
        <v>7500</v>
      </c>
      <c r="W60" s="27">
        <f>VLOOKUP($A60,'Measure Inputs'!$A$2:$S$65,17,FALSE)</f>
        <v>0</v>
      </c>
      <c r="X60" s="27" t="str">
        <f>VLOOKUP($A60,'Measure Inputs'!$A$2:$S$65,18,FALSE)</f>
        <v>Yes</v>
      </c>
      <c r="Y60" s="32">
        <f>VLOOKUP($A60,'Measure Inputs'!$A$2:$S$65,19,FALSE)</f>
        <v>0.08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</row>
    <row r="61" spans="1:34" ht="14.4" x14ac:dyDescent="0.3">
      <c r="A61">
        <v>21</v>
      </c>
      <c r="B61" t="s">
        <v>91</v>
      </c>
      <c r="C61" t="s">
        <v>25</v>
      </c>
      <c r="D61" t="s">
        <v>33</v>
      </c>
      <c r="E61" t="s">
        <v>221</v>
      </c>
      <c r="F61" t="s">
        <v>61</v>
      </c>
      <c r="G61" t="s">
        <v>75</v>
      </c>
      <c r="H61">
        <v>25</v>
      </c>
      <c r="I61">
        <v>8.6408428881313906E-2</v>
      </c>
      <c r="J61" s="27" t="str">
        <f>VLOOKUP($A61,'Measure Inputs'!$A$2:$S$65,2,FALSE)</f>
        <v>Existing</v>
      </c>
      <c r="K61" s="27" t="str">
        <f>VLOOKUP($A61,'Measure Inputs'!$A$2:$S$65,3,FALSE)</f>
        <v>Home Renovation</v>
      </c>
      <c r="L61" s="27" t="str">
        <f>VLOOKUP($A61,'Measure Inputs'!$A$2:$S$65,4,FALSE)</f>
        <v>HVAC-HR</v>
      </c>
      <c r="M61" s="27" t="str">
        <f>VLOOKUP($A61,'Measure Inputs'!$A$2:$S$65,5,FALSE)</f>
        <v>Residential</v>
      </c>
      <c r="N61" s="27" t="str">
        <f>VLOOKUP($A61,'Measure Inputs'!$A$2:$S$65,7,FALSE)</f>
        <v>Heating</v>
      </c>
      <c r="O61" s="27" t="str">
        <f>VLOOKUP($A61,'Measure Inputs'!$A$2:$S$65,9,FALSE)</f>
        <v>GSHP, EER 17.1, COP 3.6</v>
      </c>
      <c r="P61" s="27" t="str">
        <f>VLOOKUP($A61,'Measure Inputs'!$A$2:$S$65,10,FALSE)</f>
        <v>Electric resistance + Central AC</v>
      </c>
      <c r="Q61" s="27" t="str">
        <f>VLOOKUP($A61,'Measure Inputs'!$A$2:$S$65,11,FALSE)</f>
        <v>per unit</v>
      </c>
      <c r="R61" s="27" t="str">
        <f>VLOOKUP($A61,'Measure Inputs'!$A$2:$S$65,12,FALSE)</f>
        <v>Time of Sale</v>
      </c>
      <c r="S61" s="27">
        <f>VLOOKUP($A61,'Measure Inputs'!$A$2:$S$65,13,FALSE)</f>
        <v>25</v>
      </c>
      <c r="T61" s="27">
        <f>VLOOKUP($A61,'Measure Inputs'!$A$2:$S$65,14,FALSE)</f>
        <v>14166.1</v>
      </c>
      <c r="U61" s="27">
        <f>VLOOKUP($A61,'Measure Inputs'!$A$2:$S$65,15,FALSE)</f>
        <v>0</v>
      </c>
      <c r="V61" s="27">
        <f>VLOOKUP($A61,'Measure Inputs'!$A$2:$S$65,16,FALSE)</f>
        <v>7500</v>
      </c>
      <c r="W61" s="27">
        <f>VLOOKUP($A61,'Measure Inputs'!$A$2:$S$65,17,FALSE)</f>
        <v>0</v>
      </c>
      <c r="X61" s="27" t="str">
        <f>VLOOKUP($A61,'Measure Inputs'!$A$2:$S$65,18,FALSE)</f>
        <v>Yes</v>
      </c>
      <c r="Y61" s="32">
        <f>VLOOKUP($A61,'Measure Inputs'!$A$2:$S$65,19,FALSE)</f>
        <v>0.08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</row>
    <row r="62" spans="1:34" ht="14.4" x14ac:dyDescent="0.3">
      <c r="A62">
        <v>21</v>
      </c>
      <c r="B62" t="s">
        <v>91</v>
      </c>
      <c r="C62" t="s">
        <v>25</v>
      </c>
      <c r="D62" t="s">
        <v>36</v>
      </c>
      <c r="E62" t="s">
        <v>221</v>
      </c>
      <c r="F62" t="s">
        <v>61</v>
      </c>
      <c r="G62" t="s">
        <v>75</v>
      </c>
      <c r="H62">
        <v>25</v>
      </c>
      <c r="I62">
        <v>0.12614391143911441</v>
      </c>
      <c r="J62" s="27" t="str">
        <f>VLOOKUP($A62,'Measure Inputs'!$A$2:$S$65,2,FALSE)</f>
        <v>Existing</v>
      </c>
      <c r="K62" s="27" t="str">
        <f>VLOOKUP($A62,'Measure Inputs'!$A$2:$S$65,3,FALSE)</f>
        <v>Home Renovation</v>
      </c>
      <c r="L62" s="27" t="str">
        <f>VLOOKUP($A62,'Measure Inputs'!$A$2:$S$65,4,FALSE)</f>
        <v>HVAC-HR</v>
      </c>
      <c r="M62" s="27" t="str">
        <f>VLOOKUP($A62,'Measure Inputs'!$A$2:$S$65,5,FALSE)</f>
        <v>Residential</v>
      </c>
      <c r="N62" s="27" t="str">
        <f>VLOOKUP($A62,'Measure Inputs'!$A$2:$S$65,7,FALSE)</f>
        <v>Heating</v>
      </c>
      <c r="O62" s="27" t="str">
        <f>VLOOKUP($A62,'Measure Inputs'!$A$2:$S$65,9,FALSE)</f>
        <v>GSHP, EER 17.1, COP 3.6</v>
      </c>
      <c r="P62" s="27" t="str">
        <f>VLOOKUP($A62,'Measure Inputs'!$A$2:$S$65,10,FALSE)</f>
        <v>Electric resistance + Central AC</v>
      </c>
      <c r="Q62" s="27" t="str">
        <f>VLOOKUP($A62,'Measure Inputs'!$A$2:$S$65,11,FALSE)</f>
        <v>per unit</v>
      </c>
      <c r="R62" s="27" t="str">
        <f>VLOOKUP($A62,'Measure Inputs'!$A$2:$S$65,12,FALSE)</f>
        <v>Time of Sale</v>
      </c>
      <c r="S62" s="27">
        <f>VLOOKUP($A62,'Measure Inputs'!$A$2:$S$65,13,FALSE)</f>
        <v>25</v>
      </c>
      <c r="T62" s="27">
        <f>VLOOKUP($A62,'Measure Inputs'!$A$2:$S$65,14,FALSE)</f>
        <v>14166.1</v>
      </c>
      <c r="U62" s="27">
        <f>VLOOKUP($A62,'Measure Inputs'!$A$2:$S$65,15,FALSE)</f>
        <v>0</v>
      </c>
      <c r="V62" s="27">
        <f>VLOOKUP($A62,'Measure Inputs'!$A$2:$S$65,16,FALSE)</f>
        <v>7500</v>
      </c>
      <c r="W62" s="27">
        <f>VLOOKUP($A62,'Measure Inputs'!$A$2:$S$65,17,FALSE)</f>
        <v>0</v>
      </c>
      <c r="X62" s="27" t="str">
        <f>VLOOKUP($A62,'Measure Inputs'!$A$2:$S$65,18,FALSE)</f>
        <v>Yes</v>
      </c>
      <c r="Y62" s="32">
        <f>VLOOKUP($A62,'Measure Inputs'!$A$2:$S$65,19,FALSE)</f>
        <v>0.08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</row>
    <row r="63" spans="1:34" ht="14.4" x14ac:dyDescent="0.3">
      <c r="A63">
        <v>22</v>
      </c>
      <c r="B63" t="s">
        <v>92</v>
      </c>
      <c r="C63" t="s">
        <v>25</v>
      </c>
      <c r="D63" t="s">
        <v>26</v>
      </c>
      <c r="E63" t="s">
        <v>221</v>
      </c>
      <c r="F63" t="s">
        <v>61</v>
      </c>
      <c r="G63" t="s">
        <v>75</v>
      </c>
      <c r="H63">
        <v>16</v>
      </c>
      <c r="I63">
        <v>8.3949816136707767E-3</v>
      </c>
      <c r="J63" s="27" t="str">
        <f>VLOOKUP($A63,'Measure Inputs'!$A$2:$S$65,2,FALSE)</f>
        <v>Existing</v>
      </c>
      <c r="K63" s="27" t="str">
        <f>VLOOKUP($A63,'Measure Inputs'!$A$2:$S$65,3,FALSE)</f>
        <v>Home Renovation</v>
      </c>
      <c r="L63" s="27" t="str">
        <f>VLOOKUP($A63,'Measure Inputs'!$A$2:$S$65,4,FALSE)</f>
        <v>HVAC-HR</v>
      </c>
      <c r="M63" s="27" t="str">
        <f>VLOOKUP($A63,'Measure Inputs'!$A$2:$S$65,5,FALSE)</f>
        <v>Residential</v>
      </c>
      <c r="N63" s="27" t="str">
        <f>VLOOKUP($A63,'Measure Inputs'!$A$2:$S$65,7,FALSE)</f>
        <v>Heating</v>
      </c>
      <c r="O63" s="27" t="str">
        <f>VLOOKUP($A63,'Measure Inputs'!$A$2:$S$65,9,FALSE)</f>
        <v>ASHP, SEER 16.8, HSPF 9.0</v>
      </c>
      <c r="P63" s="27" t="str">
        <f>VLOOKUP($A63,'Measure Inputs'!$A$2:$S$65,10,FALSE)</f>
        <v>ASHP, SEER 13, HSPF 7.7</v>
      </c>
      <c r="Q63" s="27" t="str">
        <f>VLOOKUP($A63,'Measure Inputs'!$A$2:$S$65,11,FALSE)</f>
        <v>per unit</v>
      </c>
      <c r="R63" s="27" t="str">
        <f>VLOOKUP($A63,'Measure Inputs'!$A$2:$S$65,12,FALSE)</f>
        <v>Time of Sale</v>
      </c>
      <c r="S63" s="27">
        <f>VLOOKUP($A63,'Measure Inputs'!$A$2:$S$65,13,FALSE)</f>
        <v>16</v>
      </c>
      <c r="T63" s="27">
        <f>VLOOKUP($A63,'Measure Inputs'!$A$2:$S$65,14,FALSE)</f>
        <v>2784.6000000000004</v>
      </c>
      <c r="U63" s="27">
        <f>VLOOKUP($A63,'Measure Inputs'!$A$2:$S$65,15,FALSE)</f>
        <v>0</v>
      </c>
      <c r="V63" s="27">
        <f>VLOOKUP($A63,'Measure Inputs'!$A$2:$S$65,16,FALSE)</f>
        <v>1392.3000000000002</v>
      </c>
      <c r="W63" s="27">
        <f>VLOOKUP($A63,'Measure Inputs'!$A$2:$S$65,17,FALSE)</f>
        <v>0</v>
      </c>
      <c r="X63" s="27" t="str">
        <f>VLOOKUP($A63,'Measure Inputs'!$A$2:$S$65,18,FALSE)</f>
        <v>Yes</v>
      </c>
      <c r="Y63" s="32">
        <f>VLOOKUP($A63,'Measure Inputs'!$A$2:$S$65,19,FALSE)</f>
        <v>1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</row>
    <row r="64" spans="1:34" ht="14.4" x14ac:dyDescent="0.3">
      <c r="A64">
        <v>22</v>
      </c>
      <c r="B64" t="s">
        <v>92</v>
      </c>
      <c r="C64" t="s">
        <v>25</v>
      </c>
      <c r="D64" t="s">
        <v>33</v>
      </c>
      <c r="E64" t="s">
        <v>221</v>
      </c>
      <c r="F64" t="s">
        <v>61</v>
      </c>
      <c r="G64" t="s">
        <v>75</v>
      </c>
      <c r="H64">
        <v>16</v>
      </c>
      <c r="I64">
        <v>2.8974358974358971E-2</v>
      </c>
      <c r="J64" s="27" t="str">
        <f>VLOOKUP($A64,'Measure Inputs'!$A$2:$S$65,2,FALSE)</f>
        <v>Existing</v>
      </c>
      <c r="K64" s="27" t="str">
        <f>VLOOKUP($A64,'Measure Inputs'!$A$2:$S$65,3,FALSE)</f>
        <v>Home Renovation</v>
      </c>
      <c r="L64" s="27" t="str">
        <f>VLOOKUP($A64,'Measure Inputs'!$A$2:$S$65,4,FALSE)</f>
        <v>HVAC-HR</v>
      </c>
      <c r="M64" s="27" t="str">
        <f>VLOOKUP($A64,'Measure Inputs'!$A$2:$S$65,5,FALSE)</f>
        <v>Residential</v>
      </c>
      <c r="N64" s="27" t="str">
        <f>VLOOKUP($A64,'Measure Inputs'!$A$2:$S$65,7,FALSE)</f>
        <v>Heating</v>
      </c>
      <c r="O64" s="27" t="str">
        <f>VLOOKUP($A64,'Measure Inputs'!$A$2:$S$65,9,FALSE)</f>
        <v>ASHP, SEER 16.8, HSPF 9.0</v>
      </c>
      <c r="P64" s="27" t="str">
        <f>VLOOKUP($A64,'Measure Inputs'!$A$2:$S$65,10,FALSE)</f>
        <v>ASHP, SEER 13, HSPF 7.7</v>
      </c>
      <c r="Q64" s="27" t="str">
        <f>VLOOKUP($A64,'Measure Inputs'!$A$2:$S$65,11,FALSE)</f>
        <v>per unit</v>
      </c>
      <c r="R64" s="27" t="str">
        <f>VLOOKUP($A64,'Measure Inputs'!$A$2:$S$65,12,FALSE)</f>
        <v>Time of Sale</v>
      </c>
      <c r="S64" s="27">
        <f>VLOOKUP($A64,'Measure Inputs'!$A$2:$S$65,13,FALSE)</f>
        <v>16</v>
      </c>
      <c r="T64" s="27">
        <f>VLOOKUP($A64,'Measure Inputs'!$A$2:$S$65,14,FALSE)</f>
        <v>2784.6000000000004</v>
      </c>
      <c r="U64" s="27">
        <f>VLOOKUP($A64,'Measure Inputs'!$A$2:$S$65,15,FALSE)</f>
        <v>0</v>
      </c>
      <c r="V64" s="27">
        <f>VLOOKUP($A64,'Measure Inputs'!$A$2:$S$65,16,FALSE)</f>
        <v>1392.3000000000002</v>
      </c>
      <c r="W64" s="27">
        <f>VLOOKUP($A64,'Measure Inputs'!$A$2:$S$65,17,FALSE)</f>
        <v>0</v>
      </c>
      <c r="X64" s="27" t="str">
        <f>VLOOKUP($A64,'Measure Inputs'!$A$2:$S$65,18,FALSE)</f>
        <v>Yes</v>
      </c>
      <c r="Y64" s="32">
        <f>VLOOKUP($A64,'Measure Inputs'!$A$2:$S$65,19,FALSE)</f>
        <v>1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</row>
    <row r="65" spans="1:34" ht="14.4" x14ac:dyDescent="0.3">
      <c r="A65">
        <v>22</v>
      </c>
      <c r="B65" t="s">
        <v>92</v>
      </c>
      <c r="C65" t="s">
        <v>25</v>
      </c>
      <c r="D65" t="s">
        <v>36</v>
      </c>
      <c r="E65" t="s">
        <v>221</v>
      </c>
      <c r="F65" t="s">
        <v>61</v>
      </c>
      <c r="G65" t="s">
        <v>75</v>
      </c>
      <c r="H65">
        <v>16</v>
      </c>
      <c r="I65">
        <v>6.9167270094134675E-2</v>
      </c>
      <c r="J65" s="27" t="str">
        <f>VLOOKUP($A65,'Measure Inputs'!$A$2:$S$65,2,FALSE)</f>
        <v>Existing</v>
      </c>
      <c r="K65" s="27" t="str">
        <f>VLOOKUP($A65,'Measure Inputs'!$A$2:$S$65,3,FALSE)</f>
        <v>Home Renovation</v>
      </c>
      <c r="L65" s="27" t="str">
        <f>VLOOKUP($A65,'Measure Inputs'!$A$2:$S$65,4,FALSE)</f>
        <v>HVAC-HR</v>
      </c>
      <c r="M65" s="27" t="str">
        <f>VLOOKUP($A65,'Measure Inputs'!$A$2:$S$65,5,FALSE)</f>
        <v>Residential</v>
      </c>
      <c r="N65" s="27" t="str">
        <f>VLOOKUP($A65,'Measure Inputs'!$A$2:$S$65,7,FALSE)</f>
        <v>Heating</v>
      </c>
      <c r="O65" s="27" t="str">
        <f>VLOOKUP($A65,'Measure Inputs'!$A$2:$S$65,9,FALSE)</f>
        <v>ASHP, SEER 16.8, HSPF 9.0</v>
      </c>
      <c r="P65" s="27" t="str">
        <f>VLOOKUP($A65,'Measure Inputs'!$A$2:$S$65,10,FALSE)</f>
        <v>ASHP, SEER 13, HSPF 7.7</v>
      </c>
      <c r="Q65" s="27" t="str">
        <f>VLOOKUP($A65,'Measure Inputs'!$A$2:$S$65,11,FALSE)</f>
        <v>per unit</v>
      </c>
      <c r="R65" s="27" t="str">
        <f>VLOOKUP($A65,'Measure Inputs'!$A$2:$S$65,12,FALSE)</f>
        <v>Time of Sale</v>
      </c>
      <c r="S65" s="27">
        <f>VLOOKUP($A65,'Measure Inputs'!$A$2:$S$65,13,FALSE)</f>
        <v>16</v>
      </c>
      <c r="T65" s="27">
        <f>VLOOKUP($A65,'Measure Inputs'!$A$2:$S$65,14,FALSE)</f>
        <v>2784.6000000000004</v>
      </c>
      <c r="U65" s="27">
        <f>VLOOKUP($A65,'Measure Inputs'!$A$2:$S$65,15,FALSE)</f>
        <v>0</v>
      </c>
      <c r="V65" s="27">
        <f>VLOOKUP($A65,'Measure Inputs'!$A$2:$S$65,16,FALSE)</f>
        <v>1392.3000000000002</v>
      </c>
      <c r="W65" s="27">
        <f>VLOOKUP($A65,'Measure Inputs'!$A$2:$S$65,17,FALSE)</f>
        <v>0</v>
      </c>
      <c r="X65" s="27" t="str">
        <f>VLOOKUP($A65,'Measure Inputs'!$A$2:$S$65,18,FALSE)</f>
        <v>Yes</v>
      </c>
      <c r="Y65" s="32">
        <f>VLOOKUP($A65,'Measure Inputs'!$A$2:$S$65,19,FALSE)</f>
        <v>1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</row>
    <row r="66" spans="1:34" ht="14.4" x14ac:dyDescent="0.3">
      <c r="A66">
        <v>23</v>
      </c>
      <c r="B66" t="s">
        <v>95</v>
      </c>
      <c r="C66" t="s">
        <v>25</v>
      </c>
      <c r="D66" t="s">
        <v>26</v>
      </c>
      <c r="E66" t="s">
        <v>221</v>
      </c>
      <c r="F66" t="s">
        <v>23</v>
      </c>
      <c r="G66" t="s">
        <v>48</v>
      </c>
      <c r="H66">
        <v>25</v>
      </c>
      <c r="I66">
        <v>4.4805803681587132E-3</v>
      </c>
      <c r="J66" s="27" t="str">
        <f>VLOOKUP($A66,'Measure Inputs'!$A$2:$S$65,2,FALSE)</f>
        <v>Existing</v>
      </c>
      <c r="K66" s="27" t="str">
        <f>VLOOKUP($A66,'Measure Inputs'!$A$2:$S$65,3,FALSE)</f>
        <v>Energy Affordability</v>
      </c>
      <c r="L66" s="27" t="str">
        <f>VLOOKUP($A66,'Measure Inputs'!$A$2:$S$65,4,FALSE)</f>
        <v>Weatherization</v>
      </c>
      <c r="M66" s="27" t="str">
        <f>VLOOKUP($A66,'Measure Inputs'!$A$2:$S$65,5,FALSE)</f>
        <v>Residential</v>
      </c>
      <c r="N66" s="27" t="str">
        <f>VLOOKUP($A66,'Measure Inputs'!$A$2:$S$65,7,FALSE)</f>
        <v>Cooling</v>
      </c>
      <c r="O66" s="27" t="str">
        <f>VLOOKUP($A66,'Measure Inputs'!$A$2:$S$65,9,FALSE)</f>
        <v>Radiant barrier on roof decking</v>
      </c>
      <c r="P66" s="27" t="str">
        <f>VLOOKUP($A66,'Measure Inputs'!$A$2:$S$65,10,FALSE)</f>
        <v>No radiant barrier</v>
      </c>
      <c r="Q66" s="27" t="str">
        <f>VLOOKUP($A66,'Measure Inputs'!$A$2:$S$65,11,FALSE)</f>
        <v>per unit</v>
      </c>
      <c r="R66" s="27" t="str">
        <f>VLOOKUP($A66,'Measure Inputs'!$A$2:$S$65,12,FALSE)</f>
        <v>Retrofit</v>
      </c>
      <c r="S66" s="27">
        <f>VLOOKUP($A66,'Measure Inputs'!$A$2:$S$65,13,FALSE)</f>
        <v>25</v>
      </c>
      <c r="T66" s="27">
        <f>VLOOKUP($A66,'Measure Inputs'!$A$2:$S$65,14,FALSE)</f>
        <v>337.68</v>
      </c>
      <c r="U66" s="27">
        <f>VLOOKUP($A66,'Measure Inputs'!$A$2:$S$65,15,FALSE)</f>
        <v>0</v>
      </c>
      <c r="V66" s="27">
        <f>VLOOKUP($A66,'Measure Inputs'!$A$2:$S$65,16,FALSE)</f>
        <v>168.84</v>
      </c>
      <c r="W66" s="27">
        <f>VLOOKUP($A66,'Measure Inputs'!$A$2:$S$65,17,FALSE)</f>
        <v>0</v>
      </c>
      <c r="X66" s="27" t="str">
        <f>VLOOKUP($A66,'Measure Inputs'!$A$2:$S$65,18,FALSE)</f>
        <v>No</v>
      </c>
      <c r="Y66" s="32">
        <f>VLOOKUP($A66,'Measure Inputs'!$A$2:$S$65,19,FALSE)</f>
        <v>1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</row>
    <row r="67" spans="1:34" ht="14.4" x14ac:dyDescent="0.3">
      <c r="A67">
        <v>23</v>
      </c>
      <c r="B67" t="s">
        <v>95</v>
      </c>
      <c r="C67" t="s">
        <v>25</v>
      </c>
      <c r="D67" t="s">
        <v>33</v>
      </c>
      <c r="E67" t="s">
        <v>221</v>
      </c>
      <c r="F67" t="s">
        <v>23</v>
      </c>
      <c r="G67" t="s">
        <v>48</v>
      </c>
      <c r="H67">
        <v>25</v>
      </c>
      <c r="I67">
        <v>1.1991854936792839E-2</v>
      </c>
      <c r="J67" s="27" t="str">
        <f>VLOOKUP($A67,'Measure Inputs'!$A$2:$S$65,2,FALSE)</f>
        <v>Existing</v>
      </c>
      <c r="K67" s="27" t="str">
        <f>VLOOKUP($A67,'Measure Inputs'!$A$2:$S$65,3,FALSE)</f>
        <v>Energy Affordability</v>
      </c>
      <c r="L67" s="27" t="str">
        <f>VLOOKUP($A67,'Measure Inputs'!$A$2:$S$65,4,FALSE)</f>
        <v>Weatherization</v>
      </c>
      <c r="M67" s="27" t="str">
        <f>VLOOKUP($A67,'Measure Inputs'!$A$2:$S$65,5,FALSE)</f>
        <v>Residential</v>
      </c>
      <c r="N67" s="27" t="str">
        <f>VLOOKUP($A67,'Measure Inputs'!$A$2:$S$65,7,FALSE)</f>
        <v>Cooling</v>
      </c>
      <c r="O67" s="27" t="str">
        <f>VLOOKUP($A67,'Measure Inputs'!$A$2:$S$65,9,FALSE)</f>
        <v>Radiant barrier on roof decking</v>
      </c>
      <c r="P67" s="27" t="str">
        <f>VLOOKUP($A67,'Measure Inputs'!$A$2:$S$65,10,FALSE)</f>
        <v>No radiant barrier</v>
      </c>
      <c r="Q67" s="27" t="str">
        <f>VLOOKUP($A67,'Measure Inputs'!$A$2:$S$65,11,FALSE)</f>
        <v>per unit</v>
      </c>
      <c r="R67" s="27" t="str">
        <f>VLOOKUP($A67,'Measure Inputs'!$A$2:$S$65,12,FALSE)</f>
        <v>Retrofit</v>
      </c>
      <c r="S67" s="27">
        <f>VLOOKUP($A67,'Measure Inputs'!$A$2:$S$65,13,FALSE)</f>
        <v>25</v>
      </c>
      <c r="T67" s="27">
        <f>VLOOKUP($A67,'Measure Inputs'!$A$2:$S$65,14,FALSE)</f>
        <v>337.68</v>
      </c>
      <c r="U67" s="27">
        <f>VLOOKUP($A67,'Measure Inputs'!$A$2:$S$65,15,FALSE)</f>
        <v>0</v>
      </c>
      <c r="V67" s="27">
        <f>VLOOKUP($A67,'Measure Inputs'!$A$2:$S$65,16,FALSE)</f>
        <v>168.84</v>
      </c>
      <c r="W67" s="27">
        <f>VLOOKUP($A67,'Measure Inputs'!$A$2:$S$65,17,FALSE)</f>
        <v>0</v>
      </c>
      <c r="X67" s="27" t="str">
        <f>VLOOKUP($A67,'Measure Inputs'!$A$2:$S$65,18,FALSE)</f>
        <v>No</v>
      </c>
      <c r="Y67" s="32">
        <f>VLOOKUP($A67,'Measure Inputs'!$A$2:$S$65,19,FALSE)</f>
        <v>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</row>
    <row r="68" spans="1:34" ht="14.4" x14ac:dyDescent="0.3">
      <c r="A68">
        <v>23</v>
      </c>
      <c r="B68" t="s">
        <v>95</v>
      </c>
      <c r="C68" t="s">
        <v>25</v>
      </c>
      <c r="D68" t="s">
        <v>36</v>
      </c>
      <c r="E68" t="s">
        <v>221</v>
      </c>
      <c r="F68" t="s">
        <v>23</v>
      </c>
      <c r="G68" t="s">
        <v>48</v>
      </c>
      <c r="H68">
        <v>25</v>
      </c>
      <c r="I68">
        <v>1.27275592205473E-2</v>
      </c>
      <c r="J68" s="27" t="str">
        <f>VLOOKUP($A68,'Measure Inputs'!$A$2:$S$65,2,FALSE)</f>
        <v>Existing</v>
      </c>
      <c r="K68" s="27" t="str">
        <f>VLOOKUP($A68,'Measure Inputs'!$A$2:$S$65,3,FALSE)</f>
        <v>Energy Affordability</v>
      </c>
      <c r="L68" s="27" t="str">
        <f>VLOOKUP($A68,'Measure Inputs'!$A$2:$S$65,4,FALSE)</f>
        <v>Weatherization</v>
      </c>
      <c r="M68" s="27" t="str">
        <f>VLOOKUP($A68,'Measure Inputs'!$A$2:$S$65,5,FALSE)</f>
        <v>Residential</v>
      </c>
      <c r="N68" s="27" t="str">
        <f>VLOOKUP($A68,'Measure Inputs'!$A$2:$S$65,7,FALSE)</f>
        <v>Cooling</v>
      </c>
      <c r="O68" s="27" t="str">
        <f>VLOOKUP($A68,'Measure Inputs'!$A$2:$S$65,9,FALSE)</f>
        <v>Radiant barrier on roof decking</v>
      </c>
      <c r="P68" s="27" t="str">
        <f>VLOOKUP($A68,'Measure Inputs'!$A$2:$S$65,10,FALSE)</f>
        <v>No radiant barrier</v>
      </c>
      <c r="Q68" s="27" t="str">
        <f>VLOOKUP($A68,'Measure Inputs'!$A$2:$S$65,11,FALSE)</f>
        <v>per unit</v>
      </c>
      <c r="R68" s="27" t="str">
        <f>VLOOKUP($A68,'Measure Inputs'!$A$2:$S$65,12,FALSE)</f>
        <v>Retrofit</v>
      </c>
      <c r="S68" s="27">
        <f>VLOOKUP($A68,'Measure Inputs'!$A$2:$S$65,13,FALSE)</f>
        <v>25</v>
      </c>
      <c r="T68" s="27">
        <f>VLOOKUP($A68,'Measure Inputs'!$A$2:$S$65,14,FALSE)</f>
        <v>337.68</v>
      </c>
      <c r="U68" s="27">
        <f>VLOOKUP($A68,'Measure Inputs'!$A$2:$S$65,15,FALSE)</f>
        <v>0</v>
      </c>
      <c r="V68" s="27">
        <f>VLOOKUP($A68,'Measure Inputs'!$A$2:$S$65,16,FALSE)</f>
        <v>168.84</v>
      </c>
      <c r="W68" s="27">
        <f>VLOOKUP($A68,'Measure Inputs'!$A$2:$S$65,17,FALSE)</f>
        <v>0</v>
      </c>
      <c r="X68" s="27" t="str">
        <f>VLOOKUP($A68,'Measure Inputs'!$A$2:$S$65,18,FALSE)</f>
        <v>No</v>
      </c>
      <c r="Y68" s="32">
        <f>VLOOKUP($A68,'Measure Inputs'!$A$2:$S$65,19,FALSE)</f>
        <v>1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</row>
    <row r="69" spans="1:34" ht="14.4" x14ac:dyDescent="0.3">
      <c r="A69">
        <v>24</v>
      </c>
      <c r="B69" t="s">
        <v>98</v>
      </c>
      <c r="C69" t="s">
        <v>25</v>
      </c>
      <c r="D69" t="s">
        <v>26</v>
      </c>
      <c r="E69" t="s">
        <v>221</v>
      </c>
      <c r="F69" t="s">
        <v>61</v>
      </c>
      <c r="G69" t="s">
        <v>75</v>
      </c>
      <c r="H69">
        <v>18</v>
      </c>
      <c r="I69">
        <v>1.717398636961184E-2</v>
      </c>
      <c r="J69" s="27" t="str">
        <f>VLOOKUP($A69,'Measure Inputs'!$A$2:$S$65,2,FALSE)</f>
        <v>Existing</v>
      </c>
      <c r="K69" s="27" t="str">
        <f>VLOOKUP($A69,'Measure Inputs'!$A$2:$S$65,3,FALSE)</f>
        <v>Home Renovation</v>
      </c>
      <c r="L69" s="27" t="str">
        <f>VLOOKUP($A69,'Measure Inputs'!$A$2:$S$65,4,FALSE)</f>
        <v>HVAC-HR</v>
      </c>
      <c r="M69" s="27" t="str">
        <f>VLOOKUP($A69,'Measure Inputs'!$A$2:$S$65,5,FALSE)</f>
        <v>Residential</v>
      </c>
      <c r="N69" s="27" t="str">
        <f>VLOOKUP($A69,'Measure Inputs'!$A$2:$S$65,7,FALSE)</f>
        <v>Cooling</v>
      </c>
      <c r="O69" s="27" t="str">
        <f>VLOOKUP($A69,'Measure Inputs'!$A$2:$S$65,9,FALSE)</f>
        <v>Ductless Mini-Split Air Conditioner-16 SEER</v>
      </c>
      <c r="P69" s="27" t="str">
        <f>VLOOKUP($A69,'Measure Inputs'!$A$2:$S$65,10,FALSE)</f>
        <v>Standard room A/C</v>
      </c>
      <c r="Q69" s="27" t="str">
        <f>VLOOKUP($A69,'Measure Inputs'!$A$2:$S$65,11,FALSE)</f>
        <v>per system</v>
      </c>
      <c r="R69" s="27" t="str">
        <f>VLOOKUP($A69,'Measure Inputs'!$A$2:$S$65,12,FALSE)</f>
        <v>Time of Sale</v>
      </c>
      <c r="S69" s="27">
        <f>VLOOKUP($A69,'Measure Inputs'!$A$2:$S$65,13,FALSE)</f>
        <v>18</v>
      </c>
      <c r="T69" s="27">
        <f>VLOOKUP($A69,'Measure Inputs'!$A$2:$S$65,14,FALSE)</f>
        <v>3750</v>
      </c>
      <c r="U69" s="27">
        <f>VLOOKUP($A69,'Measure Inputs'!$A$2:$S$65,15,FALSE)</f>
        <v>0</v>
      </c>
      <c r="V69" s="27">
        <f>VLOOKUP($A69,'Measure Inputs'!$A$2:$S$65,16,FALSE)</f>
        <v>1100</v>
      </c>
      <c r="W69" s="27">
        <f>VLOOKUP($A69,'Measure Inputs'!$A$2:$S$65,17,FALSE)</f>
        <v>0</v>
      </c>
      <c r="X69" s="27" t="str">
        <f>VLOOKUP($A69,'Measure Inputs'!$A$2:$S$65,18,FALSE)</f>
        <v>No</v>
      </c>
      <c r="Y69" s="32">
        <f>VLOOKUP($A69,'Measure Inputs'!$A$2:$S$65,19,FALSE)</f>
        <v>0.5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</row>
    <row r="70" spans="1:34" ht="14.4" x14ac:dyDescent="0.3">
      <c r="A70">
        <v>24</v>
      </c>
      <c r="B70" t="s">
        <v>98</v>
      </c>
      <c r="C70" t="s">
        <v>25</v>
      </c>
      <c r="D70" t="s">
        <v>33</v>
      </c>
      <c r="E70" t="s">
        <v>221</v>
      </c>
      <c r="F70" t="s">
        <v>61</v>
      </c>
      <c r="G70" t="s">
        <v>75</v>
      </c>
      <c r="H70">
        <v>18</v>
      </c>
      <c r="I70">
        <v>3.548943695631393E-2</v>
      </c>
      <c r="J70" s="27" t="str">
        <f>VLOOKUP($A70,'Measure Inputs'!$A$2:$S$65,2,FALSE)</f>
        <v>Existing</v>
      </c>
      <c r="K70" s="27" t="str">
        <f>VLOOKUP($A70,'Measure Inputs'!$A$2:$S$65,3,FALSE)</f>
        <v>Home Renovation</v>
      </c>
      <c r="L70" s="27" t="str">
        <f>VLOOKUP($A70,'Measure Inputs'!$A$2:$S$65,4,FALSE)</f>
        <v>HVAC-HR</v>
      </c>
      <c r="M70" s="27" t="str">
        <f>VLOOKUP($A70,'Measure Inputs'!$A$2:$S$65,5,FALSE)</f>
        <v>Residential</v>
      </c>
      <c r="N70" s="27" t="str">
        <f>VLOOKUP($A70,'Measure Inputs'!$A$2:$S$65,7,FALSE)</f>
        <v>Cooling</v>
      </c>
      <c r="O70" s="27" t="str">
        <f>VLOOKUP($A70,'Measure Inputs'!$A$2:$S$65,9,FALSE)</f>
        <v>Ductless Mini-Split Air Conditioner-16 SEER</v>
      </c>
      <c r="P70" s="27" t="str">
        <f>VLOOKUP($A70,'Measure Inputs'!$A$2:$S$65,10,FALSE)</f>
        <v>Standard room A/C</v>
      </c>
      <c r="Q70" s="27" t="str">
        <f>VLOOKUP($A70,'Measure Inputs'!$A$2:$S$65,11,FALSE)</f>
        <v>per system</v>
      </c>
      <c r="R70" s="27" t="str">
        <f>VLOOKUP($A70,'Measure Inputs'!$A$2:$S$65,12,FALSE)</f>
        <v>Time of Sale</v>
      </c>
      <c r="S70" s="27">
        <f>VLOOKUP($A70,'Measure Inputs'!$A$2:$S$65,13,FALSE)</f>
        <v>18</v>
      </c>
      <c r="T70" s="27">
        <f>VLOOKUP($A70,'Measure Inputs'!$A$2:$S$65,14,FALSE)</f>
        <v>3750</v>
      </c>
      <c r="U70" s="27">
        <f>VLOOKUP($A70,'Measure Inputs'!$A$2:$S$65,15,FALSE)</f>
        <v>0</v>
      </c>
      <c r="V70" s="27">
        <f>VLOOKUP($A70,'Measure Inputs'!$A$2:$S$65,16,FALSE)</f>
        <v>1100</v>
      </c>
      <c r="W70" s="27">
        <f>VLOOKUP($A70,'Measure Inputs'!$A$2:$S$65,17,FALSE)</f>
        <v>0</v>
      </c>
      <c r="X70" s="27" t="str">
        <f>VLOOKUP($A70,'Measure Inputs'!$A$2:$S$65,18,FALSE)</f>
        <v>No</v>
      </c>
      <c r="Y70" s="32">
        <f>VLOOKUP($A70,'Measure Inputs'!$A$2:$S$65,19,FALSE)</f>
        <v>0.5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</row>
    <row r="71" spans="1:34" ht="14.4" x14ac:dyDescent="0.3">
      <c r="A71">
        <v>24</v>
      </c>
      <c r="B71" t="s">
        <v>98</v>
      </c>
      <c r="C71" t="s">
        <v>25</v>
      </c>
      <c r="D71" t="s">
        <v>36</v>
      </c>
      <c r="E71" t="s">
        <v>221</v>
      </c>
      <c r="F71" t="s">
        <v>61</v>
      </c>
      <c r="G71" t="s">
        <v>75</v>
      </c>
      <c r="H71">
        <v>18</v>
      </c>
      <c r="I71">
        <v>5.8603925066904552E-2</v>
      </c>
      <c r="J71" s="27" t="str">
        <f>VLOOKUP($A71,'Measure Inputs'!$A$2:$S$65,2,FALSE)</f>
        <v>Existing</v>
      </c>
      <c r="K71" s="27" t="str">
        <f>VLOOKUP($A71,'Measure Inputs'!$A$2:$S$65,3,FALSE)</f>
        <v>Home Renovation</v>
      </c>
      <c r="L71" s="27" t="str">
        <f>VLOOKUP($A71,'Measure Inputs'!$A$2:$S$65,4,FALSE)</f>
        <v>HVAC-HR</v>
      </c>
      <c r="M71" s="27" t="str">
        <f>VLOOKUP($A71,'Measure Inputs'!$A$2:$S$65,5,FALSE)</f>
        <v>Residential</v>
      </c>
      <c r="N71" s="27" t="str">
        <f>VLOOKUP($A71,'Measure Inputs'!$A$2:$S$65,7,FALSE)</f>
        <v>Cooling</v>
      </c>
      <c r="O71" s="27" t="str">
        <f>VLOOKUP($A71,'Measure Inputs'!$A$2:$S$65,9,FALSE)</f>
        <v>Ductless Mini-Split Air Conditioner-16 SEER</v>
      </c>
      <c r="P71" s="27" t="str">
        <f>VLOOKUP($A71,'Measure Inputs'!$A$2:$S$65,10,FALSE)</f>
        <v>Standard room A/C</v>
      </c>
      <c r="Q71" s="27" t="str">
        <f>VLOOKUP($A71,'Measure Inputs'!$A$2:$S$65,11,FALSE)</f>
        <v>per system</v>
      </c>
      <c r="R71" s="27" t="str">
        <f>VLOOKUP($A71,'Measure Inputs'!$A$2:$S$65,12,FALSE)</f>
        <v>Time of Sale</v>
      </c>
      <c r="S71" s="27">
        <f>VLOOKUP($A71,'Measure Inputs'!$A$2:$S$65,13,FALSE)</f>
        <v>18</v>
      </c>
      <c r="T71" s="27">
        <f>VLOOKUP($A71,'Measure Inputs'!$A$2:$S$65,14,FALSE)</f>
        <v>3750</v>
      </c>
      <c r="U71" s="27">
        <f>VLOOKUP($A71,'Measure Inputs'!$A$2:$S$65,15,FALSE)</f>
        <v>0</v>
      </c>
      <c r="V71" s="27">
        <f>VLOOKUP($A71,'Measure Inputs'!$A$2:$S$65,16,FALSE)</f>
        <v>1100</v>
      </c>
      <c r="W71" s="27">
        <f>VLOOKUP($A71,'Measure Inputs'!$A$2:$S$65,17,FALSE)</f>
        <v>0</v>
      </c>
      <c r="X71" s="27" t="str">
        <f>VLOOKUP($A71,'Measure Inputs'!$A$2:$S$65,18,FALSE)</f>
        <v>No</v>
      </c>
      <c r="Y71" s="32">
        <f>VLOOKUP($A71,'Measure Inputs'!$A$2:$S$65,19,FALSE)</f>
        <v>0.5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</row>
    <row r="72" spans="1:34" ht="14.4" x14ac:dyDescent="0.3">
      <c r="A72">
        <v>25</v>
      </c>
      <c r="B72" t="s">
        <v>103</v>
      </c>
      <c r="C72" t="s">
        <v>25</v>
      </c>
      <c r="D72" t="s">
        <v>26</v>
      </c>
      <c r="E72" t="s">
        <v>221</v>
      </c>
      <c r="F72" t="s">
        <v>23</v>
      </c>
      <c r="G72" t="s">
        <v>102</v>
      </c>
      <c r="H72">
        <v>10</v>
      </c>
      <c r="I72">
        <v>1.500446500089617E-3</v>
      </c>
      <c r="J72" s="27" t="str">
        <f>VLOOKUP($A72,'Measure Inputs'!$A$2:$S$65,2,FALSE)</f>
        <v>Existing</v>
      </c>
      <c r="K72" s="27" t="str">
        <f>VLOOKUP($A72,'Measure Inputs'!$A$2:$S$65,3,FALSE)</f>
        <v>Energy Affordability</v>
      </c>
      <c r="L72" s="27" t="str">
        <f>VLOOKUP($A72,'Measure Inputs'!$A$2:$S$65,4,FALSE)</f>
        <v>HVAC</v>
      </c>
      <c r="M72" s="27" t="str">
        <f>VLOOKUP($A72,'Measure Inputs'!$A$2:$S$65,5,FALSE)</f>
        <v>Residential</v>
      </c>
      <c r="N72" s="27" t="str">
        <f>VLOOKUP($A72,'Measure Inputs'!$A$2:$S$65,7,FALSE)</f>
        <v>Appliances</v>
      </c>
      <c r="O72" s="27" t="str">
        <f>VLOOKUP($A72,'Measure Inputs'!$A$2:$S$65,9,FALSE)</f>
        <v>ENERGY STAR qualified ceiling fan</v>
      </c>
      <c r="P72" s="27" t="str">
        <f>VLOOKUP($A72,'Measure Inputs'!$A$2:$S$65,10,FALSE)</f>
        <v>Conventional non-ENERGY STAR qualified ceiling fan</v>
      </c>
      <c r="Q72" s="27" t="str">
        <f>VLOOKUP($A72,'Measure Inputs'!$A$2:$S$65,11,FALSE)</f>
        <v>per unit</v>
      </c>
      <c r="R72" s="27" t="str">
        <f>VLOOKUP($A72,'Measure Inputs'!$A$2:$S$65,12,FALSE)</f>
        <v>Time of Sale</v>
      </c>
      <c r="S72" s="27">
        <f>VLOOKUP($A72,'Measure Inputs'!$A$2:$S$65,13,FALSE)</f>
        <v>10</v>
      </c>
      <c r="T72" s="27">
        <f>VLOOKUP($A72,'Measure Inputs'!$A$2:$S$65,14,FALSE)</f>
        <v>41.765600000000006</v>
      </c>
      <c r="U72" s="27">
        <f>VLOOKUP($A72,'Measure Inputs'!$A$2:$S$65,15,FALSE)</f>
        <v>0</v>
      </c>
      <c r="V72" s="27">
        <f>VLOOKUP($A72,'Measure Inputs'!$A$2:$S$65,16,FALSE)</f>
        <v>30</v>
      </c>
      <c r="W72" s="27">
        <f>VLOOKUP($A72,'Measure Inputs'!$A$2:$S$65,17,FALSE)</f>
        <v>0</v>
      </c>
      <c r="X72" s="27" t="str">
        <f>VLOOKUP($A72,'Measure Inputs'!$A$2:$S$65,18,FALSE)</f>
        <v>No</v>
      </c>
      <c r="Y72" s="32">
        <f>VLOOKUP($A72,'Measure Inputs'!$A$2:$S$65,19,FALSE)</f>
        <v>1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</row>
    <row r="73" spans="1:34" ht="14.4" x14ac:dyDescent="0.3">
      <c r="A73">
        <v>25</v>
      </c>
      <c r="B73" t="s">
        <v>103</v>
      </c>
      <c r="C73" t="s">
        <v>25</v>
      </c>
      <c r="D73" t="s">
        <v>33</v>
      </c>
      <c r="E73" t="s">
        <v>221</v>
      </c>
      <c r="F73" t="s">
        <v>23</v>
      </c>
      <c r="G73" t="s">
        <v>102</v>
      </c>
      <c r="H73">
        <v>10</v>
      </c>
      <c r="I73">
        <v>2.2716247085698129E-3</v>
      </c>
      <c r="J73" s="27" t="str">
        <f>VLOOKUP($A73,'Measure Inputs'!$A$2:$S$65,2,FALSE)</f>
        <v>Existing</v>
      </c>
      <c r="K73" s="27" t="str">
        <f>VLOOKUP($A73,'Measure Inputs'!$A$2:$S$65,3,FALSE)</f>
        <v>Energy Affordability</v>
      </c>
      <c r="L73" s="27" t="str">
        <f>VLOOKUP($A73,'Measure Inputs'!$A$2:$S$65,4,FALSE)</f>
        <v>HVAC</v>
      </c>
      <c r="M73" s="27" t="str">
        <f>VLOOKUP($A73,'Measure Inputs'!$A$2:$S$65,5,FALSE)</f>
        <v>Residential</v>
      </c>
      <c r="N73" s="27" t="str">
        <f>VLOOKUP($A73,'Measure Inputs'!$A$2:$S$65,7,FALSE)</f>
        <v>Appliances</v>
      </c>
      <c r="O73" s="27" t="str">
        <f>VLOOKUP($A73,'Measure Inputs'!$A$2:$S$65,9,FALSE)</f>
        <v>ENERGY STAR qualified ceiling fan</v>
      </c>
      <c r="P73" s="27" t="str">
        <f>VLOOKUP($A73,'Measure Inputs'!$A$2:$S$65,10,FALSE)</f>
        <v>Conventional non-ENERGY STAR qualified ceiling fan</v>
      </c>
      <c r="Q73" s="27" t="str">
        <f>VLOOKUP($A73,'Measure Inputs'!$A$2:$S$65,11,FALSE)</f>
        <v>per unit</v>
      </c>
      <c r="R73" s="27" t="str">
        <f>VLOOKUP($A73,'Measure Inputs'!$A$2:$S$65,12,FALSE)</f>
        <v>Time of Sale</v>
      </c>
      <c r="S73" s="27">
        <f>VLOOKUP($A73,'Measure Inputs'!$A$2:$S$65,13,FALSE)</f>
        <v>10</v>
      </c>
      <c r="T73" s="27">
        <f>VLOOKUP($A73,'Measure Inputs'!$A$2:$S$65,14,FALSE)</f>
        <v>41.765600000000006</v>
      </c>
      <c r="U73" s="27">
        <f>VLOOKUP($A73,'Measure Inputs'!$A$2:$S$65,15,FALSE)</f>
        <v>0</v>
      </c>
      <c r="V73" s="27">
        <f>VLOOKUP($A73,'Measure Inputs'!$A$2:$S$65,16,FALSE)</f>
        <v>30</v>
      </c>
      <c r="W73" s="27">
        <f>VLOOKUP($A73,'Measure Inputs'!$A$2:$S$65,17,FALSE)</f>
        <v>0</v>
      </c>
      <c r="X73" s="27" t="str">
        <f>VLOOKUP($A73,'Measure Inputs'!$A$2:$S$65,18,FALSE)</f>
        <v>No</v>
      </c>
      <c r="Y73" s="32">
        <f>VLOOKUP($A73,'Measure Inputs'!$A$2:$S$65,19,FALSE)</f>
        <v>1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</row>
    <row r="74" spans="1:34" ht="14.4" x14ac:dyDescent="0.3">
      <c r="A74">
        <v>25</v>
      </c>
      <c r="B74" t="s">
        <v>103</v>
      </c>
      <c r="C74" t="s">
        <v>25</v>
      </c>
      <c r="D74" t="s">
        <v>36</v>
      </c>
      <c r="E74" t="s">
        <v>221</v>
      </c>
      <c r="F74" t="s">
        <v>23</v>
      </c>
      <c r="G74" t="s">
        <v>102</v>
      </c>
      <c r="H74">
        <v>10</v>
      </c>
      <c r="I74">
        <v>3.0434080375103399E-3</v>
      </c>
      <c r="J74" s="27" t="str">
        <f>VLOOKUP($A74,'Measure Inputs'!$A$2:$S$65,2,FALSE)</f>
        <v>Existing</v>
      </c>
      <c r="K74" s="27" t="str">
        <f>VLOOKUP($A74,'Measure Inputs'!$A$2:$S$65,3,FALSE)</f>
        <v>Energy Affordability</v>
      </c>
      <c r="L74" s="27" t="str">
        <f>VLOOKUP($A74,'Measure Inputs'!$A$2:$S$65,4,FALSE)</f>
        <v>HVAC</v>
      </c>
      <c r="M74" s="27" t="str">
        <f>VLOOKUP($A74,'Measure Inputs'!$A$2:$S$65,5,FALSE)</f>
        <v>Residential</v>
      </c>
      <c r="N74" s="27" t="str">
        <f>VLOOKUP($A74,'Measure Inputs'!$A$2:$S$65,7,FALSE)</f>
        <v>Appliances</v>
      </c>
      <c r="O74" s="27" t="str">
        <f>VLOOKUP($A74,'Measure Inputs'!$A$2:$S$65,9,FALSE)</f>
        <v>ENERGY STAR qualified ceiling fan</v>
      </c>
      <c r="P74" s="27" t="str">
        <f>VLOOKUP($A74,'Measure Inputs'!$A$2:$S$65,10,FALSE)</f>
        <v>Conventional non-ENERGY STAR qualified ceiling fan</v>
      </c>
      <c r="Q74" s="27" t="str">
        <f>VLOOKUP($A74,'Measure Inputs'!$A$2:$S$65,11,FALSE)</f>
        <v>per unit</v>
      </c>
      <c r="R74" s="27" t="str">
        <f>VLOOKUP($A74,'Measure Inputs'!$A$2:$S$65,12,FALSE)</f>
        <v>Time of Sale</v>
      </c>
      <c r="S74" s="27">
        <f>VLOOKUP($A74,'Measure Inputs'!$A$2:$S$65,13,FALSE)</f>
        <v>10</v>
      </c>
      <c r="T74" s="27">
        <f>VLOOKUP($A74,'Measure Inputs'!$A$2:$S$65,14,FALSE)</f>
        <v>41.765600000000006</v>
      </c>
      <c r="U74" s="27">
        <f>VLOOKUP($A74,'Measure Inputs'!$A$2:$S$65,15,FALSE)</f>
        <v>0</v>
      </c>
      <c r="V74" s="27">
        <f>VLOOKUP($A74,'Measure Inputs'!$A$2:$S$65,16,FALSE)</f>
        <v>30</v>
      </c>
      <c r="W74" s="27">
        <f>VLOOKUP($A74,'Measure Inputs'!$A$2:$S$65,17,FALSE)</f>
        <v>0</v>
      </c>
      <c r="X74" s="27" t="str">
        <f>VLOOKUP($A74,'Measure Inputs'!$A$2:$S$65,18,FALSE)</f>
        <v>No</v>
      </c>
      <c r="Y74" s="32">
        <f>VLOOKUP($A74,'Measure Inputs'!$A$2:$S$65,19,FALSE)</f>
        <v>1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</row>
    <row r="75" spans="1:34" ht="14.4" x14ac:dyDescent="0.3">
      <c r="A75">
        <v>26</v>
      </c>
      <c r="B75" t="s">
        <v>108</v>
      </c>
      <c r="C75" t="s">
        <v>25</v>
      </c>
      <c r="D75" t="s">
        <v>26</v>
      </c>
      <c r="E75" t="s">
        <v>221</v>
      </c>
      <c r="F75" t="s">
        <v>61</v>
      </c>
      <c r="G75" t="s">
        <v>106</v>
      </c>
      <c r="H75">
        <v>20</v>
      </c>
      <c r="I75">
        <v>2.4283903675538661E-3</v>
      </c>
      <c r="J75" s="27" t="str">
        <f>VLOOKUP($A75,'Measure Inputs'!$A$2:$S$65,2,FALSE)</f>
        <v>Existing</v>
      </c>
      <c r="K75" s="27" t="str">
        <f>VLOOKUP($A75,'Measure Inputs'!$A$2:$S$65,3,FALSE)</f>
        <v>Home Renovation</v>
      </c>
      <c r="L75" s="27" t="str">
        <f>VLOOKUP($A75,'Measure Inputs'!$A$2:$S$65,4,FALSE)</f>
        <v>HVAC-RET</v>
      </c>
      <c r="M75" s="27" t="str">
        <f>VLOOKUP($A75,'Measure Inputs'!$A$2:$S$65,5,FALSE)</f>
        <v>Residential</v>
      </c>
      <c r="N75" s="27" t="str">
        <f>VLOOKUP($A75,'Measure Inputs'!$A$2:$S$65,7,FALSE)</f>
        <v>Ventilation</v>
      </c>
      <c r="O75" s="27" t="str">
        <f>VLOOKUP($A75,'Measure Inputs'!$A$2:$S$65,9,FALSE)</f>
        <v>Fan system with ERV 56%</v>
      </c>
      <c r="P75" s="27" t="str">
        <f>VLOOKUP($A75,'Measure Inputs'!$A$2:$S$65,10,FALSE)</f>
        <v>Fan system with ERV 48%</v>
      </c>
      <c r="Q75" s="27" t="str">
        <f>VLOOKUP($A75,'Measure Inputs'!$A$2:$S$65,11,FALSE)</f>
        <v>per system</v>
      </c>
      <c r="R75" s="27" t="str">
        <f>VLOOKUP($A75,'Measure Inputs'!$A$2:$S$65,12,FALSE)</f>
        <v>Retrofit</v>
      </c>
      <c r="S75" s="27">
        <f>VLOOKUP($A75,'Measure Inputs'!$A$2:$S$65,13,FALSE)</f>
        <v>20</v>
      </c>
      <c r="T75" s="27">
        <f>VLOOKUP($A75,'Measure Inputs'!$A$2:$S$65,14,FALSE)</f>
        <v>1500</v>
      </c>
      <c r="U75" s="27">
        <f>VLOOKUP($A75,'Measure Inputs'!$A$2:$S$65,15,FALSE)</f>
        <v>0</v>
      </c>
      <c r="V75" s="27">
        <f>VLOOKUP($A75,'Measure Inputs'!$A$2:$S$65,16,FALSE)</f>
        <v>100</v>
      </c>
      <c r="W75" s="27">
        <f>VLOOKUP($A75,'Measure Inputs'!$A$2:$S$65,17,FALSE)</f>
        <v>0</v>
      </c>
      <c r="X75" s="27" t="str">
        <f>VLOOKUP($A75,'Measure Inputs'!$A$2:$S$65,18,FALSE)</f>
        <v>No</v>
      </c>
      <c r="Y75" s="32">
        <f>VLOOKUP($A75,'Measure Inputs'!$A$2:$S$65,19,FALSE)</f>
        <v>1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</row>
    <row r="76" spans="1:34" ht="14.4" x14ac:dyDescent="0.3">
      <c r="A76">
        <v>26</v>
      </c>
      <c r="B76" t="s">
        <v>108</v>
      </c>
      <c r="C76" t="s">
        <v>25</v>
      </c>
      <c r="D76" t="s">
        <v>36</v>
      </c>
      <c r="E76" t="s">
        <v>221</v>
      </c>
      <c r="F76" t="s">
        <v>61</v>
      </c>
      <c r="G76" t="s">
        <v>106</v>
      </c>
      <c r="H76">
        <v>20</v>
      </c>
      <c r="I76">
        <v>2.3688663282571908E-3</v>
      </c>
      <c r="J76" s="27" t="str">
        <f>VLOOKUP($A76,'Measure Inputs'!$A$2:$S$65,2,FALSE)</f>
        <v>Existing</v>
      </c>
      <c r="K76" s="27" t="str">
        <f>VLOOKUP($A76,'Measure Inputs'!$A$2:$S$65,3,FALSE)</f>
        <v>Home Renovation</v>
      </c>
      <c r="L76" s="27" t="str">
        <f>VLOOKUP($A76,'Measure Inputs'!$A$2:$S$65,4,FALSE)</f>
        <v>HVAC-RET</v>
      </c>
      <c r="M76" s="27" t="str">
        <f>VLOOKUP($A76,'Measure Inputs'!$A$2:$S$65,5,FALSE)</f>
        <v>Residential</v>
      </c>
      <c r="N76" s="27" t="str">
        <f>VLOOKUP($A76,'Measure Inputs'!$A$2:$S$65,7,FALSE)</f>
        <v>Ventilation</v>
      </c>
      <c r="O76" s="27" t="str">
        <f>VLOOKUP($A76,'Measure Inputs'!$A$2:$S$65,9,FALSE)</f>
        <v>Fan system with ERV 56%</v>
      </c>
      <c r="P76" s="27" t="str">
        <f>VLOOKUP($A76,'Measure Inputs'!$A$2:$S$65,10,FALSE)</f>
        <v>Fan system with ERV 48%</v>
      </c>
      <c r="Q76" s="27" t="str">
        <f>VLOOKUP($A76,'Measure Inputs'!$A$2:$S$65,11,FALSE)</f>
        <v>per system</v>
      </c>
      <c r="R76" s="27" t="str">
        <f>VLOOKUP($A76,'Measure Inputs'!$A$2:$S$65,12,FALSE)</f>
        <v>Retrofit</v>
      </c>
      <c r="S76" s="27">
        <f>VLOOKUP($A76,'Measure Inputs'!$A$2:$S$65,13,FALSE)</f>
        <v>20</v>
      </c>
      <c r="T76" s="27">
        <f>VLOOKUP($A76,'Measure Inputs'!$A$2:$S$65,14,FALSE)</f>
        <v>1500</v>
      </c>
      <c r="U76" s="27">
        <f>VLOOKUP($A76,'Measure Inputs'!$A$2:$S$65,15,FALSE)</f>
        <v>0</v>
      </c>
      <c r="V76" s="27">
        <f>VLOOKUP($A76,'Measure Inputs'!$A$2:$S$65,16,FALSE)</f>
        <v>100</v>
      </c>
      <c r="W76" s="27">
        <f>VLOOKUP($A76,'Measure Inputs'!$A$2:$S$65,17,FALSE)</f>
        <v>0</v>
      </c>
      <c r="X76" s="27" t="str">
        <f>VLOOKUP($A76,'Measure Inputs'!$A$2:$S$65,18,FALSE)</f>
        <v>No</v>
      </c>
      <c r="Y76" s="32">
        <f>VLOOKUP($A76,'Measure Inputs'!$A$2:$S$65,19,FALSE)</f>
        <v>1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</row>
    <row r="77" spans="1:34" ht="14.4" x14ac:dyDescent="0.3">
      <c r="A77">
        <v>27</v>
      </c>
      <c r="B77" t="s">
        <v>111</v>
      </c>
      <c r="C77" t="s">
        <v>25</v>
      </c>
      <c r="D77" t="s">
        <v>26</v>
      </c>
      <c r="E77" t="s">
        <v>221</v>
      </c>
      <c r="F77" t="s">
        <v>23</v>
      </c>
      <c r="G77" t="s">
        <v>111</v>
      </c>
      <c r="H77">
        <v>5</v>
      </c>
      <c r="I77">
        <v>3.7873725543859961E-2</v>
      </c>
      <c r="J77" s="27" t="str">
        <f>VLOOKUP($A77,'Measure Inputs'!$A$2:$S$65,2,FALSE)</f>
        <v>Existing</v>
      </c>
      <c r="K77" s="27" t="str">
        <f>VLOOKUP($A77,'Measure Inputs'!$A$2:$S$65,3,FALSE)</f>
        <v>Energy Affordability</v>
      </c>
      <c r="L77" s="27" t="str">
        <f>VLOOKUP($A77,'Measure Inputs'!$A$2:$S$65,4,FALSE)</f>
        <v>Lighting- Interior</v>
      </c>
      <c r="M77" s="27" t="str">
        <f>VLOOKUP($A77,'Measure Inputs'!$A$2:$S$65,5,FALSE)</f>
        <v>Residential</v>
      </c>
      <c r="N77" s="27" t="str">
        <f>VLOOKUP($A77,'Measure Inputs'!$A$2:$S$65,7,FALSE)</f>
        <v>Lighting</v>
      </c>
      <c r="O77" s="27" t="str">
        <f>VLOOKUP($A77,'Measure Inputs'!$A$2:$S$65,9,FALSE)</f>
        <v>LED- 100%</v>
      </c>
      <c r="P77" s="27" t="str">
        <f>VLOOKUP($A77,'Measure Inputs'!$A$2:$S$65,10,FALSE)</f>
        <v>CFL, Incadescent- 100%</v>
      </c>
      <c r="Q77" s="27" t="str">
        <f>VLOOKUP($A77,'Measure Inputs'!$A$2:$S$65,11,FALSE)</f>
        <v>per unit</v>
      </c>
      <c r="R77" s="27" t="str">
        <f>VLOOKUP($A77,'Measure Inputs'!$A$2:$S$65,12,FALSE)</f>
        <v>Retrofit</v>
      </c>
      <c r="S77" s="27">
        <f>VLOOKUP($A77,'Measure Inputs'!$A$2:$S$65,13,FALSE)</f>
        <v>5</v>
      </c>
      <c r="T77" s="27">
        <f>VLOOKUP($A77,'Measure Inputs'!$A$2:$S$65,14,FALSE)</f>
        <v>35.36</v>
      </c>
      <c r="U77" s="27">
        <f>VLOOKUP($A77,'Measure Inputs'!$A$2:$S$65,15,FALSE)</f>
        <v>0</v>
      </c>
      <c r="V77" s="27">
        <f>VLOOKUP($A77,'Measure Inputs'!$A$2:$S$65,16,FALSE)</f>
        <v>23.28</v>
      </c>
      <c r="W77" s="27">
        <f>VLOOKUP($A77,'Measure Inputs'!$A$2:$S$65,17,FALSE)</f>
        <v>0</v>
      </c>
      <c r="X77" s="27" t="str">
        <f>VLOOKUP($A77,'Measure Inputs'!$A$2:$S$65,18,FALSE)</f>
        <v>No</v>
      </c>
      <c r="Y77" s="32">
        <f>VLOOKUP($A77,'Measure Inputs'!$A$2:$S$65,19,FALSE)</f>
        <v>1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</row>
    <row r="78" spans="1:34" ht="14.4" x14ac:dyDescent="0.3">
      <c r="A78">
        <v>27</v>
      </c>
      <c r="B78" t="s">
        <v>111</v>
      </c>
      <c r="C78" t="s">
        <v>25</v>
      </c>
      <c r="D78" t="s">
        <v>33</v>
      </c>
      <c r="E78" t="s">
        <v>221</v>
      </c>
      <c r="F78" t="s">
        <v>23</v>
      </c>
      <c r="G78" t="s">
        <v>111</v>
      </c>
      <c r="H78">
        <v>5</v>
      </c>
      <c r="I78">
        <v>0.1073680465186168</v>
      </c>
      <c r="J78" s="27" t="str">
        <f>VLOOKUP($A78,'Measure Inputs'!$A$2:$S$65,2,FALSE)</f>
        <v>Existing</v>
      </c>
      <c r="K78" s="27" t="str">
        <f>VLOOKUP($A78,'Measure Inputs'!$A$2:$S$65,3,FALSE)</f>
        <v>Energy Affordability</v>
      </c>
      <c r="L78" s="27" t="str">
        <f>VLOOKUP($A78,'Measure Inputs'!$A$2:$S$65,4,FALSE)</f>
        <v>Lighting- Interior</v>
      </c>
      <c r="M78" s="27" t="str">
        <f>VLOOKUP($A78,'Measure Inputs'!$A$2:$S$65,5,FALSE)</f>
        <v>Residential</v>
      </c>
      <c r="N78" s="27" t="str">
        <f>VLOOKUP($A78,'Measure Inputs'!$A$2:$S$65,7,FALSE)</f>
        <v>Lighting</v>
      </c>
      <c r="O78" s="27" t="str">
        <f>VLOOKUP($A78,'Measure Inputs'!$A$2:$S$65,9,FALSE)</f>
        <v>LED- 100%</v>
      </c>
      <c r="P78" s="27" t="str">
        <f>VLOOKUP($A78,'Measure Inputs'!$A$2:$S$65,10,FALSE)</f>
        <v>CFL, Incadescent- 100%</v>
      </c>
      <c r="Q78" s="27" t="str">
        <f>VLOOKUP($A78,'Measure Inputs'!$A$2:$S$65,11,FALSE)</f>
        <v>per unit</v>
      </c>
      <c r="R78" s="27" t="str">
        <f>VLOOKUP($A78,'Measure Inputs'!$A$2:$S$65,12,FALSE)</f>
        <v>Retrofit</v>
      </c>
      <c r="S78" s="27">
        <f>VLOOKUP($A78,'Measure Inputs'!$A$2:$S$65,13,FALSE)</f>
        <v>5</v>
      </c>
      <c r="T78" s="27">
        <f>VLOOKUP($A78,'Measure Inputs'!$A$2:$S$65,14,FALSE)</f>
        <v>35.36</v>
      </c>
      <c r="U78" s="27">
        <f>VLOOKUP($A78,'Measure Inputs'!$A$2:$S$65,15,FALSE)</f>
        <v>0</v>
      </c>
      <c r="V78" s="27">
        <f>VLOOKUP($A78,'Measure Inputs'!$A$2:$S$65,16,FALSE)</f>
        <v>23.28</v>
      </c>
      <c r="W78" s="27">
        <f>VLOOKUP($A78,'Measure Inputs'!$A$2:$S$65,17,FALSE)</f>
        <v>0</v>
      </c>
      <c r="X78" s="27" t="str">
        <f>VLOOKUP($A78,'Measure Inputs'!$A$2:$S$65,18,FALSE)</f>
        <v>No</v>
      </c>
      <c r="Y78" s="32">
        <f>VLOOKUP($A78,'Measure Inputs'!$A$2:$S$65,19,FALSE)</f>
        <v>1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</row>
    <row r="79" spans="1:34" ht="14.4" x14ac:dyDescent="0.3">
      <c r="A79">
        <v>27</v>
      </c>
      <c r="B79" t="s">
        <v>111</v>
      </c>
      <c r="C79" t="s">
        <v>25</v>
      </c>
      <c r="D79" t="s">
        <v>36</v>
      </c>
      <c r="E79" t="s">
        <v>221</v>
      </c>
      <c r="F79" t="s">
        <v>23</v>
      </c>
      <c r="G79" t="s">
        <v>111</v>
      </c>
      <c r="H79">
        <v>5</v>
      </c>
      <c r="I79">
        <v>0.1365493851767515</v>
      </c>
      <c r="J79" s="27" t="str">
        <f>VLOOKUP($A79,'Measure Inputs'!$A$2:$S$65,2,FALSE)</f>
        <v>Existing</v>
      </c>
      <c r="K79" s="27" t="str">
        <f>VLOOKUP($A79,'Measure Inputs'!$A$2:$S$65,3,FALSE)</f>
        <v>Energy Affordability</v>
      </c>
      <c r="L79" s="27" t="str">
        <f>VLOOKUP($A79,'Measure Inputs'!$A$2:$S$65,4,FALSE)</f>
        <v>Lighting- Interior</v>
      </c>
      <c r="M79" s="27" t="str">
        <f>VLOOKUP($A79,'Measure Inputs'!$A$2:$S$65,5,FALSE)</f>
        <v>Residential</v>
      </c>
      <c r="N79" s="27" t="str">
        <f>VLOOKUP($A79,'Measure Inputs'!$A$2:$S$65,7,FALSE)</f>
        <v>Lighting</v>
      </c>
      <c r="O79" s="27" t="str">
        <f>VLOOKUP($A79,'Measure Inputs'!$A$2:$S$65,9,FALSE)</f>
        <v>LED- 100%</v>
      </c>
      <c r="P79" s="27" t="str">
        <f>VLOOKUP($A79,'Measure Inputs'!$A$2:$S$65,10,FALSE)</f>
        <v>CFL, Incadescent- 100%</v>
      </c>
      <c r="Q79" s="27" t="str">
        <f>VLOOKUP($A79,'Measure Inputs'!$A$2:$S$65,11,FALSE)</f>
        <v>per unit</v>
      </c>
      <c r="R79" s="27" t="str">
        <f>VLOOKUP($A79,'Measure Inputs'!$A$2:$S$65,12,FALSE)</f>
        <v>Retrofit</v>
      </c>
      <c r="S79" s="27">
        <f>VLOOKUP($A79,'Measure Inputs'!$A$2:$S$65,13,FALSE)</f>
        <v>5</v>
      </c>
      <c r="T79" s="27">
        <f>VLOOKUP($A79,'Measure Inputs'!$A$2:$S$65,14,FALSE)</f>
        <v>35.36</v>
      </c>
      <c r="U79" s="27">
        <f>VLOOKUP($A79,'Measure Inputs'!$A$2:$S$65,15,FALSE)</f>
        <v>0</v>
      </c>
      <c r="V79" s="27">
        <f>VLOOKUP($A79,'Measure Inputs'!$A$2:$S$65,16,FALSE)</f>
        <v>23.28</v>
      </c>
      <c r="W79" s="27">
        <f>VLOOKUP($A79,'Measure Inputs'!$A$2:$S$65,17,FALSE)</f>
        <v>0</v>
      </c>
      <c r="X79" s="27" t="str">
        <f>VLOOKUP($A79,'Measure Inputs'!$A$2:$S$65,18,FALSE)</f>
        <v>No</v>
      </c>
      <c r="Y79" s="32">
        <f>VLOOKUP($A79,'Measure Inputs'!$A$2:$S$65,19,FALSE)</f>
        <v>1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</row>
    <row r="80" spans="1:34" ht="14.4" x14ac:dyDescent="0.3">
      <c r="A80">
        <v>28</v>
      </c>
      <c r="B80" t="s">
        <v>115</v>
      </c>
      <c r="C80" t="s">
        <v>25</v>
      </c>
      <c r="D80" t="s">
        <v>26</v>
      </c>
      <c r="E80" t="s">
        <v>221</v>
      </c>
      <c r="F80" t="s">
        <v>23</v>
      </c>
      <c r="G80" t="s">
        <v>115</v>
      </c>
      <c r="H80">
        <v>6</v>
      </c>
      <c r="I80">
        <v>4.1311365841991479E-3</v>
      </c>
      <c r="J80" s="27" t="str">
        <f>VLOOKUP($A80,'Measure Inputs'!$A$2:$S$65,2,FALSE)</f>
        <v>Existing</v>
      </c>
      <c r="K80" s="27" t="str">
        <f>VLOOKUP($A80,'Measure Inputs'!$A$2:$S$65,3,FALSE)</f>
        <v>Energy Affordability</v>
      </c>
      <c r="L80" s="27" t="str">
        <f>VLOOKUP($A80,'Measure Inputs'!$A$2:$S$65,4,FALSE)</f>
        <v>Lighting- Exterior</v>
      </c>
      <c r="M80" s="27" t="str">
        <f>VLOOKUP($A80,'Measure Inputs'!$A$2:$S$65,5,FALSE)</f>
        <v>Residential</v>
      </c>
      <c r="N80" s="27" t="str">
        <f>VLOOKUP($A80,'Measure Inputs'!$A$2:$S$65,7,FALSE)</f>
        <v>Lighting</v>
      </c>
      <c r="O80" s="27" t="str">
        <f>VLOOKUP($A80,'Measure Inputs'!$A$2:$S$65,9,FALSE)</f>
        <v>LED- 100%</v>
      </c>
      <c r="P80" s="27" t="str">
        <f>VLOOKUP($A80,'Measure Inputs'!$A$2:$S$65,10,FALSE)</f>
        <v>CFL, Incadescent- 100%</v>
      </c>
      <c r="Q80" s="27" t="str">
        <f>VLOOKUP($A80,'Measure Inputs'!$A$2:$S$65,11,FALSE)</f>
        <v>per unit</v>
      </c>
      <c r="R80" s="27" t="str">
        <f>VLOOKUP($A80,'Measure Inputs'!$A$2:$S$65,12,FALSE)</f>
        <v>Retrofit</v>
      </c>
      <c r="S80" s="27">
        <f>VLOOKUP($A80,'Measure Inputs'!$A$2:$S$65,13,FALSE)</f>
        <v>6</v>
      </c>
      <c r="T80" s="27">
        <f>VLOOKUP($A80,'Measure Inputs'!$A$2:$S$65,14,FALSE)</f>
        <v>35.36</v>
      </c>
      <c r="U80" s="27">
        <f>VLOOKUP($A80,'Measure Inputs'!$A$2:$S$65,15,FALSE)</f>
        <v>0</v>
      </c>
      <c r="V80" s="27">
        <f>VLOOKUP($A80,'Measure Inputs'!$A$2:$S$65,16,FALSE)</f>
        <v>23.28</v>
      </c>
      <c r="W80" s="27">
        <f>VLOOKUP($A80,'Measure Inputs'!$A$2:$S$65,17,FALSE)</f>
        <v>0</v>
      </c>
      <c r="X80" s="27" t="str">
        <f>VLOOKUP($A80,'Measure Inputs'!$A$2:$S$65,18,FALSE)</f>
        <v>Yes</v>
      </c>
      <c r="Y80" s="32">
        <f>VLOOKUP($A80,'Measure Inputs'!$A$2:$S$65,19,FALSE)</f>
        <v>1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</row>
    <row r="81" spans="1:34" ht="14.4" x14ac:dyDescent="0.3">
      <c r="A81">
        <v>28</v>
      </c>
      <c r="B81" t="s">
        <v>115</v>
      </c>
      <c r="C81" t="s">
        <v>25</v>
      </c>
      <c r="D81" t="s">
        <v>33</v>
      </c>
      <c r="E81" t="s">
        <v>221</v>
      </c>
      <c r="F81" t="s">
        <v>23</v>
      </c>
      <c r="G81" t="s">
        <v>115</v>
      </c>
      <c r="H81">
        <v>6</v>
      </c>
      <c r="I81">
        <v>9.4827610647569317E-3</v>
      </c>
      <c r="J81" s="27" t="str">
        <f>VLOOKUP($A81,'Measure Inputs'!$A$2:$S$65,2,FALSE)</f>
        <v>Existing</v>
      </c>
      <c r="K81" s="27" t="str">
        <f>VLOOKUP($A81,'Measure Inputs'!$A$2:$S$65,3,FALSE)</f>
        <v>Energy Affordability</v>
      </c>
      <c r="L81" s="27" t="str">
        <f>VLOOKUP($A81,'Measure Inputs'!$A$2:$S$65,4,FALSE)</f>
        <v>Lighting- Exterior</v>
      </c>
      <c r="M81" s="27" t="str">
        <f>VLOOKUP($A81,'Measure Inputs'!$A$2:$S$65,5,FALSE)</f>
        <v>Residential</v>
      </c>
      <c r="N81" s="27" t="str">
        <f>VLOOKUP($A81,'Measure Inputs'!$A$2:$S$65,7,FALSE)</f>
        <v>Lighting</v>
      </c>
      <c r="O81" s="27" t="str">
        <f>VLOOKUP($A81,'Measure Inputs'!$A$2:$S$65,9,FALSE)</f>
        <v>LED- 100%</v>
      </c>
      <c r="P81" s="27" t="str">
        <f>VLOOKUP($A81,'Measure Inputs'!$A$2:$S$65,10,FALSE)</f>
        <v>CFL, Incadescent- 100%</v>
      </c>
      <c r="Q81" s="27" t="str">
        <f>VLOOKUP($A81,'Measure Inputs'!$A$2:$S$65,11,FALSE)</f>
        <v>per unit</v>
      </c>
      <c r="R81" s="27" t="str">
        <f>VLOOKUP($A81,'Measure Inputs'!$A$2:$S$65,12,FALSE)</f>
        <v>Retrofit</v>
      </c>
      <c r="S81" s="27">
        <f>VLOOKUP($A81,'Measure Inputs'!$A$2:$S$65,13,FALSE)</f>
        <v>6</v>
      </c>
      <c r="T81" s="27">
        <f>VLOOKUP($A81,'Measure Inputs'!$A$2:$S$65,14,FALSE)</f>
        <v>35.36</v>
      </c>
      <c r="U81" s="27">
        <f>VLOOKUP($A81,'Measure Inputs'!$A$2:$S$65,15,FALSE)</f>
        <v>0</v>
      </c>
      <c r="V81" s="27">
        <f>VLOOKUP($A81,'Measure Inputs'!$A$2:$S$65,16,FALSE)</f>
        <v>23.28</v>
      </c>
      <c r="W81" s="27">
        <f>VLOOKUP($A81,'Measure Inputs'!$A$2:$S$65,17,FALSE)</f>
        <v>0</v>
      </c>
      <c r="X81" s="27" t="str">
        <f>VLOOKUP($A81,'Measure Inputs'!$A$2:$S$65,18,FALSE)</f>
        <v>Yes</v>
      </c>
      <c r="Y81" s="32">
        <f>VLOOKUP($A81,'Measure Inputs'!$A$2:$S$65,19,FALSE)</f>
        <v>1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</row>
    <row r="82" spans="1:34" ht="14.4" x14ac:dyDescent="0.3">
      <c r="A82">
        <v>28</v>
      </c>
      <c r="B82" t="s">
        <v>115</v>
      </c>
      <c r="C82" t="s">
        <v>25</v>
      </c>
      <c r="D82" t="s">
        <v>36</v>
      </c>
      <c r="E82" t="s">
        <v>221</v>
      </c>
      <c r="F82" t="s">
        <v>23</v>
      </c>
      <c r="G82" t="s">
        <v>115</v>
      </c>
      <c r="H82">
        <v>6</v>
      </c>
      <c r="I82">
        <v>1.088666852122175E-2</v>
      </c>
      <c r="J82" s="27" t="str">
        <f>VLOOKUP($A82,'Measure Inputs'!$A$2:$S$65,2,FALSE)</f>
        <v>Existing</v>
      </c>
      <c r="K82" s="27" t="str">
        <f>VLOOKUP($A82,'Measure Inputs'!$A$2:$S$65,3,FALSE)</f>
        <v>Energy Affordability</v>
      </c>
      <c r="L82" s="27" t="str">
        <f>VLOOKUP($A82,'Measure Inputs'!$A$2:$S$65,4,FALSE)</f>
        <v>Lighting- Exterior</v>
      </c>
      <c r="M82" s="27" t="str">
        <f>VLOOKUP($A82,'Measure Inputs'!$A$2:$S$65,5,FALSE)</f>
        <v>Residential</v>
      </c>
      <c r="N82" s="27" t="str">
        <f>VLOOKUP($A82,'Measure Inputs'!$A$2:$S$65,7,FALSE)</f>
        <v>Lighting</v>
      </c>
      <c r="O82" s="27" t="str">
        <f>VLOOKUP($A82,'Measure Inputs'!$A$2:$S$65,9,FALSE)</f>
        <v>LED- 100%</v>
      </c>
      <c r="P82" s="27" t="str">
        <f>VLOOKUP($A82,'Measure Inputs'!$A$2:$S$65,10,FALSE)</f>
        <v>CFL, Incadescent- 100%</v>
      </c>
      <c r="Q82" s="27" t="str">
        <f>VLOOKUP($A82,'Measure Inputs'!$A$2:$S$65,11,FALSE)</f>
        <v>per unit</v>
      </c>
      <c r="R82" s="27" t="str">
        <f>VLOOKUP($A82,'Measure Inputs'!$A$2:$S$65,12,FALSE)</f>
        <v>Retrofit</v>
      </c>
      <c r="S82" s="27">
        <f>VLOOKUP($A82,'Measure Inputs'!$A$2:$S$65,13,FALSE)</f>
        <v>6</v>
      </c>
      <c r="T82" s="27">
        <f>VLOOKUP($A82,'Measure Inputs'!$A$2:$S$65,14,FALSE)</f>
        <v>35.36</v>
      </c>
      <c r="U82" s="27">
        <f>VLOOKUP($A82,'Measure Inputs'!$A$2:$S$65,15,FALSE)</f>
        <v>0</v>
      </c>
      <c r="V82" s="27">
        <f>VLOOKUP($A82,'Measure Inputs'!$A$2:$S$65,16,FALSE)</f>
        <v>23.28</v>
      </c>
      <c r="W82" s="27">
        <f>VLOOKUP($A82,'Measure Inputs'!$A$2:$S$65,17,FALSE)</f>
        <v>0</v>
      </c>
      <c r="X82" s="27" t="str">
        <f>VLOOKUP($A82,'Measure Inputs'!$A$2:$S$65,18,FALSE)</f>
        <v>Yes</v>
      </c>
      <c r="Y82" s="32">
        <f>VLOOKUP($A82,'Measure Inputs'!$A$2:$S$65,19,FALSE)</f>
        <v>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</row>
    <row r="83" spans="1:34" ht="14.4" x14ac:dyDescent="0.3">
      <c r="A83">
        <v>29</v>
      </c>
      <c r="B83" t="s">
        <v>117</v>
      </c>
      <c r="C83" t="s">
        <v>25</v>
      </c>
      <c r="D83" t="s">
        <v>26</v>
      </c>
      <c r="E83" t="s">
        <v>221</v>
      </c>
      <c r="F83" t="s">
        <v>23</v>
      </c>
      <c r="G83" t="s">
        <v>116</v>
      </c>
      <c r="H83">
        <v>30</v>
      </c>
      <c r="I83">
        <v>8.9267995720136266E-3</v>
      </c>
      <c r="J83" s="27" t="str">
        <f>VLOOKUP($A83,'Measure Inputs'!$A$2:$S$65,2,FALSE)</f>
        <v>Existing</v>
      </c>
      <c r="K83" s="27" t="str">
        <f>VLOOKUP($A83,'Measure Inputs'!$A$2:$S$65,3,FALSE)</f>
        <v>Energy Affordability</v>
      </c>
      <c r="L83" s="27" t="str">
        <f>VLOOKUP($A83,'Measure Inputs'!$A$2:$S$65,4,FALSE)</f>
        <v>Insulation</v>
      </c>
      <c r="M83" s="27" t="str">
        <f>VLOOKUP($A83,'Measure Inputs'!$A$2:$S$65,5,FALSE)</f>
        <v>Residential</v>
      </c>
      <c r="N83" s="27" t="str">
        <f>VLOOKUP($A83,'Measure Inputs'!$A$2:$S$65,7,FALSE)</f>
        <v>Heating</v>
      </c>
      <c r="O83" s="27" t="str">
        <f>VLOOKUP($A83,'Measure Inputs'!$A$2:$S$65,9,FALSE)</f>
        <v>Insulation of  R-50</v>
      </c>
      <c r="P83" s="27" t="str">
        <f>VLOOKUP($A83,'Measure Inputs'!$A$2:$S$65,10,FALSE)</f>
        <v>No Insulation or insulation of  R-7, R-13, R-19, R-30,R-38</v>
      </c>
      <c r="Q83" s="27" t="str">
        <f>VLOOKUP($A83,'Measure Inputs'!$A$2:$S$65,11,FALSE)</f>
        <v>per unit</v>
      </c>
      <c r="R83" s="27" t="str">
        <f>VLOOKUP($A83,'Measure Inputs'!$A$2:$S$65,12,FALSE)</f>
        <v>Retrofit</v>
      </c>
      <c r="S83" s="27">
        <f>VLOOKUP($A83,'Measure Inputs'!$A$2:$S$65,13,FALSE)</f>
        <v>30</v>
      </c>
      <c r="T83" s="27">
        <f>VLOOKUP($A83,'Measure Inputs'!$A$2:$S$65,14,FALSE)</f>
        <v>765</v>
      </c>
      <c r="U83" s="27">
        <f>VLOOKUP($A83,'Measure Inputs'!$A$2:$S$65,15,FALSE)</f>
        <v>0</v>
      </c>
      <c r="V83" s="27">
        <f>VLOOKUP($A83,'Measure Inputs'!$A$2:$S$65,16,FALSE)</f>
        <v>382.5</v>
      </c>
      <c r="W83" s="27">
        <f>VLOOKUP($A83,'Measure Inputs'!$A$2:$S$65,17,FALSE)</f>
        <v>0</v>
      </c>
      <c r="X83" s="27" t="str">
        <f>VLOOKUP($A83,'Measure Inputs'!$A$2:$S$65,18,FALSE)</f>
        <v>Yes</v>
      </c>
      <c r="Y83" s="32">
        <f>VLOOKUP($A83,'Measure Inputs'!$A$2:$S$65,19,FALSE)</f>
        <v>1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</row>
    <row r="84" spans="1:34" ht="14.4" x14ac:dyDescent="0.3">
      <c r="A84">
        <v>29</v>
      </c>
      <c r="B84" t="s">
        <v>117</v>
      </c>
      <c r="C84" t="s">
        <v>25</v>
      </c>
      <c r="D84" t="s">
        <v>33</v>
      </c>
      <c r="E84" t="s">
        <v>221</v>
      </c>
      <c r="F84" t="s">
        <v>23</v>
      </c>
      <c r="G84" t="s">
        <v>116</v>
      </c>
      <c r="H84">
        <v>30</v>
      </c>
      <c r="I84">
        <v>2.0381205173095381E-2</v>
      </c>
      <c r="J84" s="27" t="str">
        <f>VLOOKUP($A84,'Measure Inputs'!$A$2:$S$65,2,FALSE)</f>
        <v>Existing</v>
      </c>
      <c r="K84" s="27" t="str">
        <f>VLOOKUP($A84,'Measure Inputs'!$A$2:$S$65,3,FALSE)</f>
        <v>Energy Affordability</v>
      </c>
      <c r="L84" s="27" t="str">
        <f>VLOOKUP($A84,'Measure Inputs'!$A$2:$S$65,4,FALSE)</f>
        <v>Insulation</v>
      </c>
      <c r="M84" s="27" t="str">
        <f>VLOOKUP($A84,'Measure Inputs'!$A$2:$S$65,5,FALSE)</f>
        <v>Residential</v>
      </c>
      <c r="N84" s="27" t="str">
        <f>VLOOKUP($A84,'Measure Inputs'!$A$2:$S$65,7,FALSE)</f>
        <v>Heating</v>
      </c>
      <c r="O84" s="27" t="str">
        <f>VLOOKUP($A84,'Measure Inputs'!$A$2:$S$65,9,FALSE)</f>
        <v>Insulation of  R-50</v>
      </c>
      <c r="P84" s="27" t="str">
        <f>VLOOKUP($A84,'Measure Inputs'!$A$2:$S$65,10,FALSE)</f>
        <v>No Insulation or insulation of  R-7, R-13, R-19, R-30,R-38</v>
      </c>
      <c r="Q84" s="27" t="str">
        <f>VLOOKUP($A84,'Measure Inputs'!$A$2:$S$65,11,FALSE)</f>
        <v>per unit</v>
      </c>
      <c r="R84" s="27" t="str">
        <f>VLOOKUP($A84,'Measure Inputs'!$A$2:$S$65,12,FALSE)</f>
        <v>Retrofit</v>
      </c>
      <c r="S84" s="27">
        <f>VLOOKUP($A84,'Measure Inputs'!$A$2:$S$65,13,FALSE)</f>
        <v>30</v>
      </c>
      <c r="T84" s="27">
        <f>VLOOKUP($A84,'Measure Inputs'!$A$2:$S$65,14,FALSE)</f>
        <v>765</v>
      </c>
      <c r="U84" s="27">
        <f>VLOOKUP($A84,'Measure Inputs'!$A$2:$S$65,15,FALSE)</f>
        <v>0</v>
      </c>
      <c r="V84" s="27">
        <f>VLOOKUP($A84,'Measure Inputs'!$A$2:$S$65,16,FALSE)</f>
        <v>382.5</v>
      </c>
      <c r="W84" s="27">
        <f>VLOOKUP($A84,'Measure Inputs'!$A$2:$S$65,17,FALSE)</f>
        <v>0</v>
      </c>
      <c r="X84" s="27" t="str">
        <f>VLOOKUP($A84,'Measure Inputs'!$A$2:$S$65,18,FALSE)</f>
        <v>Yes</v>
      </c>
      <c r="Y84" s="32">
        <f>VLOOKUP($A84,'Measure Inputs'!$A$2:$S$65,19,FALSE)</f>
        <v>1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</row>
    <row r="85" spans="1:34" ht="14.4" x14ac:dyDescent="0.3">
      <c r="A85">
        <v>29</v>
      </c>
      <c r="B85" t="s">
        <v>117</v>
      </c>
      <c r="C85" t="s">
        <v>25</v>
      </c>
      <c r="D85" t="s">
        <v>36</v>
      </c>
      <c r="E85" t="s">
        <v>221</v>
      </c>
      <c r="F85" t="s">
        <v>23</v>
      </c>
      <c r="G85" t="s">
        <v>116</v>
      </c>
      <c r="H85">
        <v>30</v>
      </c>
      <c r="I85">
        <v>2.211060085874595E-2</v>
      </c>
      <c r="J85" s="27" t="str">
        <f>VLOOKUP($A85,'Measure Inputs'!$A$2:$S$65,2,FALSE)</f>
        <v>Existing</v>
      </c>
      <c r="K85" s="27" t="str">
        <f>VLOOKUP($A85,'Measure Inputs'!$A$2:$S$65,3,FALSE)</f>
        <v>Energy Affordability</v>
      </c>
      <c r="L85" s="27" t="str">
        <f>VLOOKUP($A85,'Measure Inputs'!$A$2:$S$65,4,FALSE)</f>
        <v>Insulation</v>
      </c>
      <c r="M85" s="27" t="str">
        <f>VLOOKUP($A85,'Measure Inputs'!$A$2:$S$65,5,FALSE)</f>
        <v>Residential</v>
      </c>
      <c r="N85" s="27" t="str">
        <f>VLOOKUP($A85,'Measure Inputs'!$A$2:$S$65,7,FALSE)</f>
        <v>Heating</v>
      </c>
      <c r="O85" s="27" t="str">
        <f>VLOOKUP($A85,'Measure Inputs'!$A$2:$S$65,9,FALSE)</f>
        <v>Insulation of  R-50</v>
      </c>
      <c r="P85" s="27" t="str">
        <f>VLOOKUP($A85,'Measure Inputs'!$A$2:$S$65,10,FALSE)</f>
        <v>No Insulation or insulation of  R-7, R-13, R-19, R-30,R-38</v>
      </c>
      <c r="Q85" s="27" t="str">
        <f>VLOOKUP($A85,'Measure Inputs'!$A$2:$S$65,11,FALSE)</f>
        <v>per unit</v>
      </c>
      <c r="R85" s="27" t="str">
        <f>VLOOKUP($A85,'Measure Inputs'!$A$2:$S$65,12,FALSE)</f>
        <v>Retrofit</v>
      </c>
      <c r="S85" s="27">
        <f>VLOOKUP($A85,'Measure Inputs'!$A$2:$S$65,13,FALSE)</f>
        <v>30</v>
      </c>
      <c r="T85" s="27">
        <f>VLOOKUP($A85,'Measure Inputs'!$A$2:$S$65,14,FALSE)</f>
        <v>765</v>
      </c>
      <c r="U85" s="27">
        <f>VLOOKUP($A85,'Measure Inputs'!$A$2:$S$65,15,FALSE)</f>
        <v>0</v>
      </c>
      <c r="V85" s="27">
        <f>VLOOKUP($A85,'Measure Inputs'!$A$2:$S$65,16,FALSE)</f>
        <v>382.5</v>
      </c>
      <c r="W85" s="27">
        <f>VLOOKUP($A85,'Measure Inputs'!$A$2:$S$65,17,FALSE)</f>
        <v>0</v>
      </c>
      <c r="X85" s="27" t="str">
        <f>VLOOKUP($A85,'Measure Inputs'!$A$2:$S$65,18,FALSE)</f>
        <v>Yes</v>
      </c>
      <c r="Y85" s="32">
        <f>VLOOKUP($A85,'Measure Inputs'!$A$2:$S$65,19,FALSE)</f>
        <v>1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</row>
    <row r="86" spans="1:34" ht="14.4" x14ac:dyDescent="0.3">
      <c r="A86">
        <v>30</v>
      </c>
      <c r="B86" t="s">
        <v>120</v>
      </c>
      <c r="C86" t="s">
        <v>25</v>
      </c>
      <c r="D86" t="s">
        <v>26</v>
      </c>
      <c r="E86" t="s">
        <v>221</v>
      </c>
      <c r="F86" t="s">
        <v>23</v>
      </c>
      <c r="G86" t="s">
        <v>116</v>
      </c>
      <c r="H86">
        <v>30</v>
      </c>
      <c r="I86">
        <v>1.519074362779166E-2</v>
      </c>
      <c r="J86" s="27" t="str">
        <f>VLOOKUP($A86,'Measure Inputs'!$A$2:$S$65,2,FALSE)</f>
        <v>Existing</v>
      </c>
      <c r="K86" s="27" t="str">
        <f>VLOOKUP($A86,'Measure Inputs'!$A$2:$S$65,3,FALSE)</f>
        <v>Energy Affordability</v>
      </c>
      <c r="L86" s="27" t="str">
        <f>VLOOKUP($A86,'Measure Inputs'!$A$2:$S$65,4,FALSE)</f>
        <v>Insulation</v>
      </c>
      <c r="M86" s="27" t="str">
        <f>VLOOKUP($A86,'Measure Inputs'!$A$2:$S$65,5,FALSE)</f>
        <v>Residential</v>
      </c>
      <c r="N86" s="27" t="str">
        <f>VLOOKUP($A86,'Measure Inputs'!$A$2:$S$65,7,FALSE)</f>
        <v>Cooling</v>
      </c>
      <c r="O86" s="27" t="str">
        <f>VLOOKUP($A86,'Measure Inputs'!$A$2:$S$65,9,FALSE)</f>
        <v>Insulation of  R-20</v>
      </c>
      <c r="P86" s="27" t="str">
        <f>VLOOKUP($A86,'Measure Inputs'!$A$2:$S$65,10,FALSE)</f>
        <v>No Insulation or insulation of  R-5, R-10, R-15</v>
      </c>
      <c r="Q86" s="27" t="str">
        <f>VLOOKUP($A86,'Measure Inputs'!$A$2:$S$65,11,FALSE)</f>
        <v>per unit</v>
      </c>
      <c r="R86" s="27" t="str">
        <f>VLOOKUP($A86,'Measure Inputs'!$A$2:$S$65,12,FALSE)</f>
        <v>Retrofit</v>
      </c>
      <c r="S86" s="27">
        <f>VLOOKUP($A86,'Measure Inputs'!$A$2:$S$65,13,FALSE)</f>
        <v>30</v>
      </c>
      <c r="T86" s="27">
        <f>VLOOKUP($A86,'Measure Inputs'!$A$2:$S$65,14,FALSE)</f>
        <v>355.6</v>
      </c>
      <c r="U86" s="27">
        <f>VLOOKUP($A86,'Measure Inputs'!$A$2:$S$65,15,FALSE)</f>
        <v>0</v>
      </c>
      <c r="V86" s="27">
        <f>VLOOKUP($A86,'Measure Inputs'!$A$2:$S$65,16,FALSE)</f>
        <v>177.8</v>
      </c>
      <c r="W86" s="27">
        <f>VLOOKUP($A86,'Measure Inputs'!$A$2:$S$65,17,FALSE)</f>
        <v>0</v>
      </c>
      <c r="X86" s="27" t="str">
        <f>VLOOKUP($A86,'Measure Inputs'!$A$2:$S$65,18,FALSE)</f>
        <v>Yes</v>
      </c>
      <c r="Y86" s="32">
        <f>VLOOKUP($A86,'Measure Inputs'!$A$2:$S$65,19,FALSE)</f>
        <v>1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</row>
    <row r="87" spans="1:34" ht="14.4" x14ac:dyDescent="0.3">
      <c r="A87">
        <v>30</v>
      </c>
      <c r="B87" t="s">
        <v>120</v>
      </c>
      <c r="C87" t="s">
        <v>25</v>
      </c>
      <c r="D87" t="s">
        <v>33</v>
      </c>
      <c r="E87" t="s">
        <v>221</v>
      </c>
      <c r="F87" t="s">
        <v>23</v>
      </c>
      <c r="G87" t="s">
        <v>116</v>
      </c>
      <c r="H87">
        <v>30</v>
      </c>
      <c r="I87">
        <v>1.2138030888030889E-2</v>
      </c>
      <c r="J87" s="27" t="str">
        <f>VLOOKUP($A87,'Measure Inputs'!$A$2:$S$65,2,FALSE)</f>
        <v>Existing</v>
      </c>
      <c r="K87" s="27" t="str">
        <f>VLOOKUP($A87,'Measure Inputs'!$A$2:$S$65,3,FALSE)</f>
        <v>Energy Affordability</v>
      </c>
      <c r="L87" s="27" t="str">
        <f>VLOOKUP($A87,'Measure Inputs'!$A$2:$S$65,4,FALSE)</f>
        <v>Insulation</v>
      </c>
      <c r="M87" s="27" t="str">
        <f>VLOOKUP($A87,'Measure Inputs'!$A$2:$S$65,5,FALSE)</f>
        <v>Residential</v>
      </c>
      <c r="N87" s="27" t="str">
        <f>VLOOKUP($A87,'Measure Inputs'!$A$2:$S$65,7,FALSE)</f>
        <v>Cooling</v>
      </c>
      <c r="O87" s="27" t="str">
        <f>VLOOKUP($A87,'Measure Inputs'!$A$2:$S$65,9,FALSE)</f>
        <v>Insulation of  R-20</v>
      </c>
      <c r="P87" s="27" t="str">
        <f>VLOOKUP($A87,'Measure Inputs'!$A$2:$S$65,10,FALSE)</f>
        <v>No Insulation or insulation of  R-5, R-10, R-15</v>
      </c>
      <c r="Q87" s="27" t="str">
        <f>VLOOKUP($A87,'Measure Inputs'!$A$2:$S$65,11,FALSE)</f>
        <v>per unit</v>
      </c>
      <c r="R87" s="27" t="str">
        <f>VLOOKUP($A87,'Measure Inputs'!$A$2:$S$65,12,FALSE)</f>
        <v>Retrofit</v>
      </c>
      <c r="S87" s="27">
        <f>VLOOKUP($A87,'Measure Inputs'!$A$2:$S$65,13,FALSE)</f>
        <v>30</v>
      </c>
      <c r="T87" s="27">
        <f>VLOOKUP($A87,'Measure Inputs'!$A$2:$S$65,14,FALSE)</f>
        <v>355.6</v>
      </c>
      <c r="U87" s="27">
        <f>VLOOKUP($A87,'Measure Inputs'!$A$2:$S$65,15,FALSE)</f>
        <v>0</v>
      </c>
      <c r="V87" s="27">
        <f>VLOOKUP($A87,'Measure Inputs'!$A$2:$S$65,16,FALSE)</f>
        <v>177.8</v>
      </c>
      <c r="W87" s="27">
        <f>VLOOKUP($A87,'Measure Inputs'!$A$2:$S$65,17,FALSE)</f>
        <v>0</v>
      </c>
      <c r="X87" s="27" t="str">
        <f>VLOOKUP($A87,'Measure Inputs'!$A$2:$S$65,18,FALSE)</f>
        <v>Yes</v>
      </c>
      <c r="Y87" s="32">
        <f>VLOOKUP($A87,'Measure Inputs'!$A$2:$S$65,19,FALSE)</f>
        <v>1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</row>
    <row r="88" spans="1:34" ht="14.4" x14ac:dyDescent="0.3">
      <c r="A88">
        <v>30</v>
      </c>
      <c r="B88" t="s">
        <v>120</v>
      </c>
      <c r="C88" t="s">
        <v>25</v>
      </c>
      <c r="D88" t="s">
        <v>36</v>
      </c>
      <c r="E88" t="s">
        <v>221</v>
      </c>
      <c r="F88" t="s">
        <v>23</v>
      </c>
      <c r="G88" t="s">
        <v>116</v>
      </c>
      <c r="H88">
        <v>30</v>
      </c>
      <c r="I88">
        <v>5.7215984776403432E-2</v>
      </c>
      <c r="J88" s="27" t="str">
        <f>VLOOKUP($A88,'Measure Inputs'!$A$2:$S$65,2,FALSE)</f>
        <v>Existing</v>
      </c>
      <c r="K88" s="27" t="str">
        <f>VLOOKUP($A88,'Measure Inputs'!$A$2:$S$65,3,FALSE)</f>
        <v>Energy Affordability</v>
      </c>
      <c r="L88" s="27" t="str">
        <f>VLOOKUP($A88,'Measure Inputs'!$A$2:$S$65,4,FALSE)</f>
        <v>Insulation</v>
      </c>
      <c r="M88" s="27" t="str">
        <f>VLOOKUP($A88,'Measure Inputs'!$A$2:$S$65,5,FALSE)</f>
        <v>Residential</v>
      </c>
      <c r="N88" s="27" t="str">
        <f>VLOOKUP($A88,'Measure Inputs'!$A$2:$S$65,7,FALSE)</f>
        <v>Cooling</v>
      </c>
      <c r="O88" s="27" t="str">
        <f>VLOOKUP($A88,'Measure Inputs'!$A$2:$S$65,9,FALSE)</f>
        <v>Insulation of  R-20</v>
      </c>
      <c r="P88" s="27" t="str">
        <f>VLOOKUP($A88,'Measure Inputs'!$A$2:$S$65,10,FALSE)</f>
        <v>No Insulation or insulation of  R-5, R-10, R-15</v>
      </c>
      <c r="Q88" s="27" t="str">
        <f>VLOOKUP($A88,'Measure Inputs'!$A$2:$S$65,11,FALSE)</f>
        <v>per unit</v>
      </c>
      <c r="R88" s="27" t="str">
        <f>VLOOKUP($A88,'Measure Inputs'!$A$2:$S$65,12,FALSE)</f>
        <v>Retrofit</v>
      </c>
      <c r="S88" s="27">
        <f>VLOOKUP($A88,'Measure Inputs'!$A$2:$S$65,13,FALSE)</f>
        <v>30</v>
      </c>
      <c r="T88" s="27">
        <f>VLOOKUP($A88,'Measure Inputs'!$A$2:$S$65,14,FALSE)</f>
        <v>355.6</v>
      </c>
      <c r="U88" s="27">
        <f>VLOOKUP($A88,'Measure Inputs'!$A$2:$S$65,15,FALSE)</f>
        <v>0</v>
      </c>
      <c r="V88" s="27">
        <f>VLOOKUP($A88,'Measure Inputs'!$A$2:$S$65,16,FALSE)</f>
        <v>177.8</v>
      </c>
      <c r="W88" s="27">
        <f>VLOOKUP($A88,'Measure Inputs'!$A$2:$S$65,17,FALSE)</f>
        <v>0</v>
      </c>
      <c r="X88" s="27" t="str">
        <f>VLOOKUP($A88,'Measure Inputs'!$A$2:$S$65,18,FALSE)</f>
        <v>Yes</v>
      </c>
      <c r="Y88" s="32">
        <f>VLOOKUP($A88,'Measure Inputs'!$A$2:$S$65,19,FALSE)</f>
        <v>1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</row>
    <row r="89" spans="1:34" ht="14.4" x14ac:dyDescent="0.3">
      <c r="A89">
        <v>31</v>
      </c>
      <c r="B89" t="s">
        <v>123</v>
      </c>
      <c r="C89" t="s">
        <v>25</v>
      </c>
      <c r="D89" t="s">
        <v>26</v>
      </c>
      <c r="E89" t="s">
        <v>221</v>
      </c>
      <c r="F89" t="s">
        <v>23</v>
      </c>
      <c r="G89" t="s">
        <v>116</v>
      </c>
      <c r="H89">
        <v>30</v>
      </c>
      <c r="I89">
        <v>7.2828150213597922E-3</v>
      </c>
      <c r="J89" s="27" t="str">
        <f>VLOOKUP($A89,'Measure Inputs'!$A$2:$S$65,2,FALSE)</f>
        <v>Existing</v>
      </c>
      <c r="K89" s="27" t="str">
        <f>VLOOKUP($A89,'Measure Inputs'!$A$2:$S$65,3,FALSE)</f>
        <v>Energy Affordability</v>
      </c>
      <c r="L89" s="27" t="str">
        <f>VLOOKUP($A89,'Measure Inputs'!$A$2:$S$65,4,FALSE)</f>
        <v>Insulation</v>
      </c>
      <c r="M89" s="27" t="str">
        <f>VLOOKUP($A89,'Measure Inputs'!$A$2:$S$65,5,FALSE)</f>
        <v>Residential</v>
      </c>
      <c r="N89" s="27" t="str">
        <f>VLOOKUP($A89,'Measure Inputs'!$A$2:$S$65,7,FALSE)</f>
        <v>Heating</v>
      </c>
      <c r="O89" s="27" t="str">
        <f>VLOOKUP($A89,'Measure Inputs'!$A$2:$S$65,9,FALSE)</f>
        <v>Insulation of  R-19</v>
      </c>
      <c r="P89" s="27" t="str">
        <f>VLOOKUP($A89,'Measure Inputs'!$A$2:$S$65,10,FALSE)</f>
        <v>No Insulation or insulation of  R-7, R-11, R-13, R-15</v>
      </c>
      <c r="Q89" s="27" t="str">
        <f>VLOOKUP($A89,'Measure Inputs'!$A$2:$S$65,11,FALSE)</f>
        <v>per unit</v>
      </c>
      <c r="R89" s="27" t="str">
        <f>VLOOKUP($A89,'Measure Inputs'!$A$2:$S$65,12,FALSE)</f>
        <v>Retrofit</v>
      </c>
      <c r="S89" s="27">
        <f>VLOOKUP($A89,'Measure Inputs'!$A$2:$S$65,13,FALSE)</f>
        <v>30</v>
      </c>
      <c r="T89" s="27">
        <f>VLOOKUP($A89,'Measure Inputs'!$A$2:$S$65,14,FALSE)</f>
        <v>3251.2</v>
      </c>
      <c r="U89" s="27">
        <f>VLOOKUP($A89,'Measure Inputs'!$A$2:$S$65,15,FALSE)</f>
        <v>0</v>
      </c>
      <c r="V89" s="27">
        <f>VLOOKUP($A89,'Measure Inputs'!$A$2:$S$65,16,FALSE)</f>
        <v>2300</v>
      </c>
      <c r="W89" s="27">
        <f>VLOOKUP($A89,'Measure Inputs'!$A$2:$S$65,17,FALSE)</f>
        <v>0</v>
      </c>
      <c r="X89" s="27" t="str">
        <f>VLOOKUP($A89,'Measure Inputs'!$A$2:$S$65,18,FALSE)</f>
        <v>No</v>
      </c>
      <c r="Y89" s="32">
        <f>VLOOKUP($A89,'Measure Inputs'!$A$2:$S$65,19,FALSE)</f>
        <v>1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</row>
    <row r="90" spans="1:34" ht="14.4" x14ac:dyDescent="0.3">
      <c r="A90">
        <v>31</v>
      </c>
      <c r="B90" t="s">
        <v>123</v>
      </c>
      <c r="C90" t="s">
        <v>25</v>
      </c>
      <c r="D90" t="s">
        <v>33</v>
      </c>
      <c r="E90" t="s">
        <v>221</v>
      </c>
      <c r="F90" t="s">
        <v>23</v>
      </c>
      <c r="G90" t="s">
        <v>116</v>
      </c>
      <c r="H90">
        <v>30</v>
      </c>
      <c r="I90">
        <v>1.5168812443967949E-2</v>
      </c>
      <c r="J90" s="27" t="str">
        <f>VLOOKUP($A90,'Measure Inputs'!$A$2:$S$65,2,FALSE)</f>
        <v>Existing</v>
      </c>
      <c r="K90" s="27" t="str">
        <f>VLOOKUP($A90,'Measure Inputs'!$A$2:$S$65,3,FALSE)</f>
        <v>Energy Affordability</v>
      </c>
      <c r="L90" s="27" t="str">
        <f>VLOOKUP($A90,'Measure Inputs'!$A$2:$S$65,4,FALSE)</f>
        <v>Insulation</v>
      </c>
      <c r="M90" s="27" t="str">
        <f>VLOOKUP($A90,'Measure Inputs'!$A$2:$S$65,5,FALSE)</f>
        <v>Residential</v>
      </c>
      <c r="N90" s="27" t="str">
        <f>VLOOKUP($A90,'Measure Inputs'!$A$2:$S$65,7,FALSE)</f>
        <v>Heating</v>
      </c>
      <c r="O90" s="27" t="str">
        <f>VLOOKUP($A90,'Measure Inputs'!$A$2:$S$65,9,FALSE)</f>
        <v>Insulation of  R-19</v>
      </c>
      <c r="P90" s="27" t="str">
        <f>VLOOKUP($A90,'Measure Inputs'!$A$2:$S$65,10,FALSE)</f>
        <v>No Insulation or insulation of  R-7, R-11, R-13, R-15</v>
      </c>
      <c r="Q90" s="27" t="str">
        <f>VLOOKUP($A90,'Measure Inputs'!$A$2:$S$65,11,FALSE)</f>
        <v>per unit</v>
      </c>
      <c r="R90" s="27" t="str">
        <f>VLOOKUP($A90,'Measure Inputs'!$A$2:$S$65,12,FALSE)</f>
        <v>Retrofit</v>
      </c>
      <c r="S90" s="27">
        <f>VLOOKUP($A90,'Measure Inputs'!$A$2:$S$65,13,FALSE)</f>
        <v>30</v>
      </c>
      <c r="T90" s="27">
        <f>VLOOKUP($A90,'Measure Inputs'!$A$2:$S$65,14,FALSE)</f>
        <v>3251.2</v>
      </c>
      <c r="U90" s="27">
        <f>VLOOKUP($A90,'Measure Inputs'!$A$2:$S$65,15,FALSE)</f>
        <v>0</v>
      </c>
      <c r="V90" s="27">
        <f>VLOOKUP($A90,'Measure Inputs'!$A$2:$S$65,16,FALSE)</f>
        <v>2300</v>
      </c>
      <c r="W90" s="27">
        <f>VLOOKUP($A90,'Measure Inputs'!$A$2:$S$65,17,FALSE)</f>
        <v>0</v>
      </c>
      <c r="X90" s="27" t="str">
        <f>VLOOKUP($A90,'Measure Inputs'!$A$2:$S$65,18,FALSE)</f>
        <v>No</v>
      </c>
      <c r="Y90" s="32">
        <f>VLOOKUP($A90,'Measure Inputs'!$A$2:$S$65,19,FALSE)</f>
        <v>1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</row>
    <row r="91" spans="1:34" ht="14.4" x14ac:dyDescent="0.3">
      <c r="A91">
        <v>31</v>
      </c>
      <c r="B91" t="s">
        <v>123</v>
      </c>
      <c r="C91" t="s">
        <v>25</v>
      </c>
      <c r="D91" t="s">
        <v>36</v>
      </c>
      <c r="E91" t="s">
        <v>221</v>
      </c>
      <c r="F91" t="s">
        <v>23</v>
      </c>
      <c r="G91" t="s">
        <v>116</v>
      </c>
      <c r="H91">
        <v>30</v>
      </c>
      <c r="I91">
        <v>3.765861420744001E-2</v>
      </c>
      <c r="J91" s="27" t="str">
        <f>VLOOKUP($A91,'Measure Inputs'!$A$2:$S$65,2,FALSE)</f>
        <v>Existing</v>
      </c>
      <c r="K91" s="27" t="str">
        <f>VLOOKUP($A91,'Measure Inputs'!$A$2:$S$65,3,FALSE)</f>
        <v>Energy Affordability</v>
      </c>
      <c r="L91" s="27" t="str">
        <f>VLOOKUP($A91,'Measure Inputs'!$A$2:$S$65,4,FALSE)</f>
        <v>Insulation</v>
      </c>
      <c r="M91" s="27" t="str">
        <f>VLOOKUP($A91,'Measure Inputs'!$A$2:$S$65,5,FALSE)</f>
        <v>Residential</v>
      </c>
      <c r="N91" s="27" t="str">
        <f>VLOOKUP($A91,'Measure Inputs'!$A$2:$S$65,7,FALSE)</f>
        <v>Heating</v>
      </c>
      <c r="O91" s="27" t="str">
        <f>VLOOKUP($A91,'Measure Inputs'!$A$2:$S$65,9,FALSE)</f>
        <v>Insulation of  R-19</v>
      </c>
      <c r="P91" s="27" t="str">
        <f>VLOOKUP($A91,'Measure Inputs'!$A$2:$S$65,10,FALSE)</f>
        <v>No Insulation or insulation of  R-7, R-11, R-13, R-15</v>
      </c>
      <c r="Q91" s="27" t="str">
        <f>VLOOKUP($A91,'Measure Inputs'!$A$2:$S$65,11,FALSE)</f>
        <v>per unit</v>
      </c>
      <c r="R91" s="27" t="str">
        <f>VLOOKUP($A91,'Measure Inputs'!$A$2:$S$65,12,FALSE)</f>
        <v>Retrofit</v>
      </c>
      <c r="S91" s="27">
        <f>VLOOKUP($A91,'Measure Inputs'!$A$2:$S$65,13,FALSE)</f>
        <v>30</v>
      </c>
      <c r="T91" s="27">
        <f>VLOOKUP($A91,'Measure Inputs'!$A$2:$S$65,14,FALSE)</f>
        <v>3251.2</v>
      </c>
      <c r="U91" s="27">
        <f>VLOOKUP($A91,'Measure Inputs'!$A$2:$S$65,15,FALSE)</f>
        <v>0</v>
      </c>
      <c r="V91" s="27">
        <f>VLOOKUP($A91,'Measure Inputs'!$A$2:$S$65,16,FALSE)</f>
        <v>2300</v>
      </c>
      <c r="W91" s="27">
        <f>VLOOKUP($A91,'Measure Inputs'!$A$2:$S$65,17,FALSE)</f>
        <v>0</v>
      </c>
      <c r="X91" s="27" t="str">
        <f>VLOOKUP($A91,'Measure Inputs'!$A$2:$S$65,18,FALSE)</f>
        <v>No</v>
      </c>
      <c r="Y91" s="32">
        <f>VLOOKUP($A91,'Measure Inputs'!$A$2:$S$65,19,FALSE)</f>
        <v>1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</row>
    <row r="92" spans="1:34" ht="14.4" x14ac:dyDescent="0.3">
      <c r="A92">
        <v>32</v>
      </c>
      <c r="B92" t="s">
        <v>126</v>
      </c>
      <c r="C92" t="s">
        <v>25</v>
      </c>
      <c r="D92" t="s">
        <v>26</v>
      </c>
      <c r="E92" t="s">
        <v>221</v>
      </c>
      <c r="F92" t="s">
        <v>23</v>
      </c>
      <c r="G92" t="s">
        <v>116</v>
      </c>
      <c r="H92">
        <v>30</v>
      </c>
      <c r="I92">
        <v>1.002072743423975E-2</v>
      </c>
      <c r="J92" s="27" t="str">
        <f>VLOOKUP($A92,'Measure Inputs'!$A$2:$S$65,2,FALSE)</f>
        <v>Existing</v>
      </c>
      <c r="K92" s="27" t="str">
        <f>VLOOKUP($A92,'Measure Inputs'!$A$2:$S$65,3,FALSE)</f>
        <v>Energy Affordability</v>
      </c>
      <c r="L92" s="27" t="str">
        <f>VLOOKUP($A92,'Measure Inputs'!$A$2:$S$65,4,FALSE)</f>
        <v>Insulation</v>
      </c>
      <c r="M92" s="27" t="str">
        <f>VLOOKUP($A92,'Measure Inputs'!$A$2:$S$65,5,FALSE)</f>
        <v>Residential</v>
      </c>
      <c r="N92" s="27" t="str">
        <f>VLOOKUP($A92,'Measure Inputs'!$A$2:$S$65,7,FALSE)</f>
        <v>Heating</v>
      </c>
      <c r="O92" s="27" t="str">
        <f>VLOOKUP($A92,'Measure Inputs'!$A$2:$S$65,9,FALSE)</f>
        <v>Insulation of  R-60</v>
      </c>
      <c r="P92" s="27" t="str">
        <f>VLOOKUP($A92,'Measure Inputs'!$A$2:$S$65,10,FALSE)</f>
        <v>No Insulation or insulation of  R-7, R-13, R-19, R-30,R-38,R-49</v>
      </c>
      <c r="Q92" s="27" t="str">
        <f>VLOOKUP($A92,'Measure Inputs'!$A$2:$S$65,11,FALSE)</f>
        <v>per unit</v>
      </c>
      <c r="R92" s="27" t="str">
        <f>VLOOKUP($A92,'Measure Inputs'!$A$2:$S$65,12,FALSE)</f>
        <v>Retrofit</v>
      </c>
      <c r="S92" s="27">
        <f>VLOOKUP($A92,'Measure Inputs'!$A$2:$S$65,13,FALSE)</f>
        <v>30</v>
      </c>
      <c r="T92" s="27">
        <f>VLOOKUP($A92,'Measure Inputs'!$A$2:$S$65,14,FALSE)</f>
        <v>1062</v>
      </c>
      <c r="U92" s="27">
        <f>VLOOKUP($A92,'Measure Inputs'!$A$2:$S$65,15,FALSE)</f>
        <v>0</v>
      </c>
      <c r="V92" s="27">
        <f>VLOOKUP($A92,'Measure Inputs'!$A$2:$S$65,16,FALSE)</f>
        <v>531</v>
      </c>
      <c r="W92" s="27">
        <f>VLOOKUP($A92,'Measure Inputs'!$A$2:$S$65,17,FALSE)</f>
        <v>0</v>
      </c>
      <c r="X92" s="27" t="str">
        <f>VLOOKUP($A92,'Measure Inputs'!$A$2:$S$65,18,FALSE)</f>
        <v>No</v>
      </c>
      <c r="Y92" s="32">
        <f>VLOOKUP($A92,'Measure Inputs'!$A$2:$S$65,19,FALSE)</f>
        <v>1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</row>
    <row r="93" spans="1:34" ht="14.4" x14ac:dyDescent="0.3">
      <c r="A93">
        <v>32</v>
      </c>
      <c r="B93" t="s">
        <v>126</v>
      </c>
      <c r="C93" t="s">
        <v>25</v>
      </c>
      <c r="D93" t="s">
        <v>33</v>
      </c>
      <c r="E93" t="s">
        <v>221</v>
      </c>
      <c r="F93" t="s">
        <v>23</v>
      </c>
      <c r="G93" t="s">
        <v>116</v>
      </c>
      <c r="H93">
        <v>30</v>
      </c>
      <c r="I93">
        <v>1.7801570043858031E-2</v>
      </c>
      <c r="J93" s="27" t="str">
        <f>VLOOKUP($A93,'Measure Inputs'!$A$2:$S$65,2,FALSE)</f>
        <v>Existing</v>
      </c>
      <c r="K93" s="27" t="str">
        <f>VLOOKUP($A93,'Measure Inputs'!$A$2:$S$65,3,FALSE)</f>
        <v>Energy Affordability</v>
      </c>
      <c r="L93" s="27" t="str">
        <f>VLOOKUP($A93,'Measure Inputs'!$A$2:$S$65,4,FALSE)</f>
        <v>Insulation</v>
      </c>
      <c r="M93" s="27" t="str">
        <f>VLOOKUP($A93,'Measure Inputs'!$A$2:$S$65,5,FALSE)</f>
        <v>Residential</v>
      </c>
      <c r="N93" s="27" t="str">
        <f>VLOOKUP($A93,'Measure Inputs'!$A$2:$S$65,7,FALSE)</f>
        <v>Heating</v>
      </c>
      <c r="O93" s="27" t="str">
        <f>VLOOKUP($A93,'Measure Inputs'!$A$2:$S$65,9,FALSE)</f>
        <v>Insulation of  R-60</v>
      </c>
      <c r="P93" s="27" t="str">
        <f>VLOOKUP($A93,'Measure Inputs'!$A$2:$S$65,10,FALSE)</f>
        <v>No Insulation or insulation of  R-7, R-13, R-19, R-30,R-38,R-49</v>
      </c>
      <c r="Q93" s="27" t="str">
        <f>VLOOKUP($A93,'Measure Inputs'!$A$2:$S$65,11,FALSE)</f>
        <v>per unit</v>
      </c>
      <c r="R93" s="27" t="str">
        <f>VLOOKUP($A93,'Measure Inputs'!$A$2:$S$65,12,FALSE)</f>
        <v>Retrofit</v>
      </c>
      <c r="S93" s="27">
        <f>VLOOKUP($A93,'Measure Inputs'!$A$2:$S$65,13,FALSE)</f>
        <v>30</v>
      </c>
      <c r="T93" s="27">
        <f>VLOOKUP($A93,'Measure Inputs'!$A$2:$S$65,14,FALSE)</f>
        <v>1062</v>
      </c>
      <c r="U93" s="27">
        <f>VLOOKUP($A93,'Measure Inputs'!$A$2:$S$65,15,FALSE)</f>
        <v>0</v>
      </c>
      <c r="V93" s="27">
        <f>VLOOKUP($A93,'Measure Inputs'!$A$2:$S$65,16,FALSE)</f>
        <v>531</v>
      </c>
      <c r="W93" s="27">
        <f>VLOOKUP($A93,'Measure Inputs'!$A$2:$S$65,17,FALSE)</f>
        <v>0</v>
      </c>
      <c r="X93" s="27" t="str">
        <f>VLOOKUP($A93,'Measure Inputs'!$A$2:$S$65,18,FALSE)</f>
        <v>No</v>
      </c>
      <c r="Y93" s="32">
        <f>VLOOKUP($A93,'Measure Inputs'!$A$2:$S$65,19,FALSE)</f>
        <v>1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</row>
    <row r="94" spans="1:34" ht="14.4" x14ac:dyDescent="0.3">
      <c r="A94">
        <v>32</v>
      </c>
      <c r="B94" t="s">
        <v>126</v>
      </c>
      <c r="C94" t="s">
        <v>25</v>
      </c>
      <c r="D94" t="s">
        <v>36</v>
      </c>
      <c r="E94" t="s">
        <v>221</v>
      </c>
      <c r="F94" t="s">
        <v>23</v>
      </c>
      <c r="G94" t="s">
        <v>116</v>
      </c>
      <c r="H94">
        <v>30</v>
      </c>
      <c r="I94">
        <v>2.185316980933873E-2</v>
      </c>
      <c r="J94" s="27" t="str">
        <f>VLOOKUP($A94,'Measure Inputs'!$A$2:$S$65,2,FALSE)</f>
        <v>Existing</v>
      </c>
      <c r="K94" s="27" t="str">
        <f>VLOOKUP($A94,'Measure Inputs'!$A$2:$S$65,3,FALSE)</f>
        <v>Energy Affordability</v>
      </c>
      <c r="L94" s="27" t="str">
        <f>VLOOKUP($A94,'Measure Inputs'!$A$2:$S$65,4,FALSE)</f>
        <v>Insulation</v>
      </c>
      <c r="M94" s="27" t="str">
        <f>VLOOKUP($A94,'Measure Inputs'!$A$2:$S$65,5,FALSE)</f>
        <v>Residential</v>
      </c>
      <c r="N94" s="27" t="str">
        <f>VLOOKUP($A94,'Measure Inputs'!$A$2:$S$65,7,FALSE)</f>
        <v>Heating</v>
      </c>
      <c r="O94" s="27" t="str">
        <f>VLOOKUP($A94,'Measure Inputs'!$A$2:$S$65,9,FALSE)</f>
        <v>Insulation of  R-60</v>
      </c>
      <c r="P94" s="27" t="str">
        <f>VLOOKUP($A94,'Measure Inputs'!$A$2:$S$65,10,FALSE)</f>
        <v>No Insulation or insulation of  R-7, R-13, R-19, R-30,R-38,R-49</v>
      </c>
      <c r="Q94" s="27" t="str">
        <f>VLOOKUP($A94,'Measure Inputs'!$A$2:$S$65,11,FALSE)</f>
        <v>per unit</v>
      </c>
      <c r="R94" s="27" t="str">
        <f>VLOOKUP($A94,'Measure Inputs'!$A$2:$S$65,12,FALSE)</f>
        <v>Retrofit</v>
      </c>
      <c r="S94" s="27">
        <f>VLOOKUP($A94,'Measure Inputs'!$A$2:$S$65,13,FALSE)</f>
        <v>30</v>
      </c>
      <c r="T94" s="27">
        <f>VLOOKUP($A94,'Measure Inputs'!$A$2:$S$65,14,FALSE)</f>
        <v>1062</v>
      </c>
      <c r="U94" s="27">
        <f>VLOOKUP($A94,'Measure Inputs'!$A$2:$S$65,15,FALSE)</f>
        <v>0</v>
      </c>
      <c r="V94" s="27">
        <f>VLOOKUP($A94,'Measure Inputs'!$A$2:$S$65,16,FALSE)</f>
        <v>531</v>
      </c>
      <c r="W94" s="27">
        <f>VLOOKUP($A94,'Measure Inputs'!$A$2:$S$65,17,FALSE)</f>
        <v>0</v>
      </c>
      <c r="X94" s="27" t="str">
        <f>VLOOKUP($A94,'Measure Inputs'!$A$2:$S$65,18,FALSE)</f>
        <v>No</v>
      </c>
      <c r="Y94" s="32">
        <f>VLOOKUP($A94,'Measure Inputs'!$A$2:$S$65,19,FALSE)</f>
        <v>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</row>
    <row r="95" spans="1:34" ht="14.4" x14ac:dyDescent="0.3">
      <c r="A95">
        <v>33</v>
      </c>
      <c r="B95" t="s">
        <v>129</v>
      </c>
      <c r="C95" t="s">
        <v>25</v>
      </c>
      <c r="D95" t="s">
        <v>33</v>
      </c>
      <c r="E95" t="s">
        <v>221</v>
      </c>
      <c r="F95" t="s">
        <v>23</v>
      </c>
      <c r="G95" t="s">
        <v>116</v>
      </c>
      <c r="H95">
        <v>30</v>
      </c>
      <c r="I95">
        <v>3.1766205824933259E-3</v>
      </c>
      <c r="J95" s="27" t="str">
        <f>VLOOKUP($A95,'Measure Inputs'!$A$2:$S$65,2,FALSE)</f>
        <v>Existing</v>
      </c>
      <c r="K95" s="27" t="str">
        <f>VLOOKUP($A95,'Measure Inputs'!$A$2:$S$65,3,FALSE)</f>
        <v>Energy Affordability</v>
      </c>
      <c r="L95" s="27" t="str">
        <f>VLOOKUP($A95,'Measure Inputs'!$A$2:$S$65,4,FALSE)</f>
        <v>Insulation</v>
      </c>
      <c r="M95" s="27" t="str">
        <f>VLOOKUP($A95,'Measure Inputs'!$A$2:$S$65,5,FALSE)</f>
        <v>Residential</v>
      </c>
      <c r="N95" s="27" t="str">
        <f>VLOOKUP($A95,'Measure Inputs'!$A$2:$S$65,7,FALSE)</f>
        <v>Heating</v>
      </c>
      <c r="O95" s="27" t="str">
        <f>VLOOKUP($A95,'Measure Inputs'!$A$2:$S$65,9,FALSE)</f>
        <v>Insulation of  R-38</v>
      </c>
      <c r="P95" s="27" t="str">
        <f>VLOOKUP($A95,'Measure Inputs'!$A$2:$S$65,10,FALSE)</f>
        <v>Insulation of  R-5.3</v>
      </c>
      <c r="Q95" s="27" t="str">
        <f>VLOOKUP($A95,'Measure Inputs'!$A$2:$S$65,11,FALSE)</f>
        <v>per unit</v>
      </c>
      <c r="R95" s="27" t="str">
        <f>VLOOKUP($A95,'Measure Inputs'!$A$2:$S$65,12,FALSE)</f>
        <v>Retrofit</v>
      </c>
      <c r="S95" s="27">
        <f>VLOOKUP($A95,'Measure Inputs'!$A$2:$S$65,13,FALSE)</f>
        <v>30</v>
      </c>
      <c r="T95" s="27">
        <f>VLOOKUP($A95,'Measure Inputs'!$A$2:$S$65,14,FALSE)</f>
        <v>1035</v>
      </c>
      <c r="U95" s="27">
        <f>VLOOKUP($A95,'Measure Inputs'!$A$2:$S$65,15,FALSE)</f>
        <v>0</v>
      </c>
      <c r="V95" s="27">
        <f>VLOOKUP($A95,'Measure Inputs'!$A$2:$S$65,16,FALSE)</f>
        <v>780</v>
      </c>
      <c r="W95" s="27">
        <f>VLOOKUP($A95,'Measure Inputs'!$A$2:$S$65,17,FALSE)</f>
        <v>0</v>
      </c>
      <c r="X95" s="27" t="str">
        <f>VLOOKUP($A95,'Measure Inputs'!$A$2:$S$65,18,FALSE)</f>
        <v>Yes</v>
      </c>
      <c r="Y95" s="32">
        <f>VLOOKUP($A95,'Measure Inputs'!$A$2:$S$65,19,FALSE)</f>
        <v>1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</row>
    <row r="96" spans="1:34" ht="14.4" x14ac:dyDescent="0.3">
      <c r="A96">
        <v>33</v>
      </c>
      <c r="B96" t="s">
        <v>129</v>
      </c>
      <c r="C96" t="s">
        <v>25</v>
      </c>
      <c r="D96" t="s">
        <v>36</v>
      </c>
      <c r="E96" t="s">
        <v>221</v>
      </c>
      <c r="F96" t="s">
        <v>23</v>
      </c>
      <c r="G96" t="s">
        <v>116</v>
      </c>
      <c r="H96">
        <v>30</v>
      </c>
      <c r="I96">
        <v>4.3463202081304962E-3</v>
      </c>
      <c r="J96" s="27" t="str">
        <f>VLOOKUP($A96,'Measure Inputs'!$A$2:$S$65,2,FALSE)</f>
        <v>Existing</v>
      </c>
      <c r="K96" s="27" t="str">
        <f>VLOOKUP($A96,'Measure Inputs'!$A$2:$S$65,3,FALSE)</f>
        <v>Energy Affordability</v>
      </c>
      <c r="L96" s="27" t="str">
        <f>VLOOKUP($A96,'Measure Inputs'!$A$2:$S$65,4,FALSE)</f>
        <v>Insulation</v>
      </c>
      <c r="M96" s="27" t="str">
        <f>VLOOKUP($A96,'Measure Inputs'!$A$2:$S$65,5,FALSE)</f>
        <v>Residential</v>
      </c>
      <c r="N96" s="27" t="str">
        <f>VLOOKUP($A96,'Measure Inputs'!$A$2:$S$65,7,FALSE)</f>
        <v>Heating</v>
      </c>
      <c r="O96" s="27" t="str">
        <f>VLOOKUP($A96,'Measure Inputs'!$A$2:$S$65,9,FALSE)</f>
        <v>Insulation of  R-38</v>
      </c>
      <c r="P96" s="27" t="str">
        <f>VLOOKUP($A96,'Measure Inputs'!$A$2:$S$65,10,FALSE)</f>
        <v>Insulation of  R-5.3</v>
      </c>
      <c r="Q96" s="27" t="str">
        <f>VLOOKUP($A96,'Measure Inputs'!$A$2:$S$65,11,FALSE)</f>
        <v>per unit</v>
      </c>
      <c r="R96" s="27" t="str">
        <f>VLOOKUP($A96,'Measure Inputs'!$A$2:$S$65,12,FALSE)</f>
        <v>Retrofit</v>
      </c>
      <c r="S96" s="27">
        <f>VLOOKUP($A96,'Measure Inputs'!$A$2:$S$65,13,FALSE)</f>
        <v>30</v>
      </c>
      <c r="T96" s="27">
        <f>VLOOKUP($A96,'Measure Inputs'!$A$2:$S$65,14,FALSE)</f>
        <v>1035</v>
      </c>
      <c r="U96" s="27">
        <f>VLOOKUP($A96,'Measure Inputs'!$A$2:$S$65,15,FALSE)</f>
        <v>0</v>
      </c>
      <c r="V96" s="27">
        <f>VLOOKUP($A96,'Measure Inputs'!$A$2:$S$65,16,FALSE)</f>
        <v>780</v>
      </c>
      <c r="W96" s="27">
        <f>VLOOKUP($A96,'Measure Inputs'!$A$2:$S$65,17,FALSE)</f>
        <v>0</v>
      </c>
      <c r="X96" s="27" t="str">
        <f>VLOOKUP($A96,'Measure Inputs'!$A$2:$S$65,18,FALSE)</f>
        <v>Yes</v>
      </c>
      <c r="Y96" s="32">
        <f>VLOOKUP($A96,'Measure Inputs'!$A$2:$S$65,19,FALSE)</f>
        <v>1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</row>
    <row r="97" spans="1:34" ht="14.4" x14ac:dyDescent="0.3">
      <c r="A97">
        <v>34</v>
      </c>
      <c r="B97" t="s">
        <v>132</v>
      </c>
      <c r="C97" t="s">
        <v>25</v>
      </c>
      <c r="D97" t="s">
        <v>26</v>
      </c>
      <c r="E97" t="s">
        <v>221</v>
      </c>
      <c r="F97" t="s">
        <v>23</v>
      </c>
      <c r="G97" t="s">
        <v>48</v>
      </c>
      <c r="H97">
        <v>1</v>
      </c>
      <c r="I97">
        <v>2.6170858547295878E-3</v>
      </c>
      <c r="J97" s="27" t="str">
        <f>VLOOKUP($A97,'Measure Inputs'!$A$2:$S$65,2,FALSE)</f>
        <v>Existing</v>
      </c>
      <c r="K97" s="27" t="str">
        <f>VLOOKUP($A97,'Measure Inputs'!$A$2:$S$65,3,FALSE)</f>
        <v>Energy Affordability</v>
      </c>
      <c r="L97" s="27" t="str">
        <f>VLOOKUP($A97,'Measure Inputs'!$A$2:$S$65,4,FALSE)</f>
        <v>Weatherization</v>
      </c>
      <c r="M97" s="27" t="str">
        <f>VLOOKUP($A97,'Measure Inputs'!$A$2:$S$65,5,FALSE)</f>
        <v>Residential</v>
      </c>
      <c r="N97" s="27" t="str">
        <f>VLOOKUP($A97,'Measure Inputs'!$A$2:$S$65,7,FALSE)</f>
        <v>Heating</v>
      </c>
      <c r="O97" s="27" t="str">
        <f>VLOOKUP($A97,'Measure Inputs'!$A$2:$S$65,9,FALSE)</f>
        <v>Infiltration of 12.75 ACH50</v>
      </c>
      <c r="P97" s="27" t="str">
        <f>VLOOKUP($A97,'Measure Inputs'!$A$2:$S$65,10,FALSE)</f>
        <v>Infiltration of 15 ACH50</v>
      </c>
      <c r="Q97" s="27" t="str">
        <f>VLOOKUP($A97,'Measure Inputs'!$A$2:$S$65,11,FALSE)</f>
        <v>per house</v>
      </c>
      <c r="R97" s="27" t="str">
        <f>VLOOKUP($A97,'Measure Inputs'!$A$2:$S$65,12,FALSE)</f>
        <v>Retrofit</v>
      </c>
      <c r="S97" s="27">
        <f>VLOOKUP($A97,'Measure Inputs'!$A$2:$S$65,13,FALSE)</f>
        <v>1</v>
      </c>
      <c r="T97" s="27">
        <f>VLOOKUP($A97,'Measure Inputs'!$A$2:$S$65,14,FALSE)</f>
        <v>20</v>
      </c>
      <c r="U97" s="27">
        <f>VLOOKUP($A97,'Measure Inputs'!$A$2:$S$65,15,FALSE)</f>
        <v>0</v>
      </c>
      <c r="V97" s="27">
        <f>VLOOKUP($A97,'Measure Inputs'!$A$2:$S$65,16,FALSE)</f>
        <v>10</v>
      </c>
      <c r="W97" s="27">
        <f>VLOOKUP($A97,'Measure Inputs'!$A$2:$S$65,17,FALSE)</f>
        <v>0</v>
      </c>
      <c r="X97" s="27" t="str">
        <f>VLOOKUP($A97,'Measure Inputs'!$A$2:$S$65,18,FALSE)</f>
        <v>Yes</v>
      </c>
      <c r="Y97" s="32">
        <f>VLOOKUP($A97,'Measure Inputs'!$A$2:$S$65,19,FALSE)</f>
        <v>1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</row>
    <row r="98" spans="1:34" ht="14.4" x14ac:dyDescent="0.3">
      <c r="A98">
        <v>34</v>
      </c>
      <c r="B98" t="s">
        <v>132</v>
      </c>
      <c r="C98" t="s">
        <v>25</v>
      </c>
      <c r="D98" t="s">
        <v>33</v>
      </c>
      <c r="E98" t="s">
        <v>221</v>
      </c>
      <c r="F98" t="s">
        <v>23</v>
      </c>
      <c r="G98" t="s">
        <v>48</v>
      </c>
      <c r="H98">
        <v>1</v>
      </c>
      <c r="I98">
        <v>1.450402594497875E-2</v>
      </c>
      <c r="J98" s="27" t="str">
        <f>VLOOKUP($A98,'Measure Inputs'!$A$2:$S$65,2,FALSE)</f>
        <v>Existing</v>
      </c>
      <c r="K98" s="27" t="str">
        <f>VLOOKUP($A98,'Measure Inputs'!$A$2:$S$65,3,FALSE)</f>
        <v>Energy Affordability</v>
      </c>
      <c r="L98" s="27" t="str">
        <f>VLOOKUP($A98,'Measure Inputs'!$A$2:$S$65,4,FALSE)</f>
        <v>Weatherization</v>
      </c>
      <c r="M98" s="27" t="str">
        <f>VLOOKUP($A98,'Measure Inputs'!$A$2:$S$65,5,FALSE)</f>
        <v>Residential</v>
      </c>
      <c r="N98" s="27" t="str">
        <f>VLOOKUP($A98,'Measure Inputs'!$A$2:$S$65,7,FALSE)</f>
        <v>Heating</v>
      </c>
      <c r="O98" s="27" t="str">
        <f>VLOOKUP($A98,'Measure Inputs'!$A$2:$S$65,9,FALSE)</f>
        <v>Infiltration of 12.75 ACH50</v>
      </c>
      <c r="P98" s="27" t="str">
        <f>VLOOKUP($A98,'Measure Inputs'!$A$2:$S$65,10,FALSE)</f>
        <v>Infiltration of 15 ACH50</v>
      </c>
      <c r="Q98" s="27" t="str">
        <f>VLOOKUP($A98,'Measure Inputs'!$A$2:$S$65,11,FALSE)</f>
        <v>per house</v>
      </c>
      <c r="R98" s="27" t="str">
        <f>VLOOKUP($A98,'Measure Inputs'!$A$2:$S$65,12,FALSE)</f>
        <v>Retrofit</v>
      </c>
      <c r="S98" s="27">
        <f>VLOOKUP($A98,'Measure Inputs'!$A$2:$S$65,13,FALSE)</f>
        <v>1</v>
      </c>
      <c r="T98" s="27">
        <f>VLOOKUP($A98,'Measure Inputs'!$A$2:$S$65,14,FALSE)</f>
        <v>20</v>
      </c>
      <c r="U98" s="27">
        <f>VLOOKUP($A98,'Measure Inputs'!$A$2:$S$65,15,FALSE)</f>
        <v>0</v>
      </c>
      <c r="V98" s="27">
        <f>VLOOKUP($A98,'Measure Inputs'!$A$2:$S$65,16,FALSE)</f>
        <v>10</v>
      </c>
      <c r="W98" s="27">
        <f>VLOOKUP($A98,'Measure Inputs'!$A$2:$S$65,17,FALSE)</f>
        <v>0</v>
      </c>
      <c r="X98" s="27" t="str">
        <f>VLOOKUP($A98,'Measure Inputs'!$A$2:$S$65,18,FALSE)</f>
        <v>Yes</v>
      </c>
      <c r="Y98" s="32">
        <f>VLOOKUP($A98,'Measure Inputs'!$A$2:$S$65,19,FALSE)</f>
        <v>1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</row>
    <row r="99" spans="1:34" ht="14.4" x14ac:dyDescent="0.3">
      <c r="A99">
        <v>34</v>
      </c>
      <c r="B99" t="s">
        <v>132</v>
      </c>
      <c r="C99" t="s">
        <v>25</v>
      </c>
      <c r="D99" t="s">
        <v>36</v>
      </c>
      <c r="E99" t="s">
        <v>221</v>
      </c>
      <c r="F99" t="s">
        <v>23</v>
      </c>
      <c r="G99" t="s">
        <v>48</v>
      </c>
      <c r="H99">
        <v>1</v>
      </c>
      <c r="I99">
        <v>5.0501036040626378E-3</v>
      </c>
      <c r="J99" s="27" t="str">
        <f>VLOOKUP($A99,'Measure Inputs'!$A$2:$S$65,2,FALSE)</f>
        <v>Existing</v>
      </c>
      <c r="K99" s="27" t="str">
        <f>VLOOKUP($A99,'Measure Inputs'!$A$2:$S$65,3,FALSE)</f>
        <v>Energy Affordability</v>
      </c>
      <c r="L99" s="27" t="str">
        <f>VLOOKUP($A99,'Measure Inputs'!$A$2:$S$65,4,FALSE)</f>
        <v>Weatherization</v>
      </c>
      <c r="M99" s="27" t="str">
        <f>VLOOKUP($A99,'Measure Inputs'!$A$2:$S$65,5,FALSE)</f>
        <v>Residential</v>
      </c>
      <c r="N99" s="27" t="str">
        <f>VLOOKUP($A99,'Measure Inputs'!$A$2:$S$65,7,FALSE)</f>
        <v>Heating</v>
      </c>
      <c r="O99" s="27" t="str">
        <f>VLOOKUP($A99,'Measure Inputs'!$A$2:$S$65,9,FALSE)</f>
        <v>Infiltration of 12.75 ACH50</v>
      </c>
      <c r="P99" s="27" t="str">
        <f>VLOOKUP($A99,'Measure Inputs'!$A$2:$S$65,10,FALSE)</f>
        <v>Infiltration of 15 ACH50</v>
      </c>
      <c r="Q99" s="27" t="str">
        <f>VLOOKUP($A99,'Measure Inputs'!$A$2:$S$65,11,FALSE)</f>
        <v>per house</v>
      </c>
      <c r="R99" s="27" t="str">
        <f>VLOOKUP($A99,'Measure Inputs'!$A$2:$S$65,12,FALSE)</f>
        <v>Retrofit</v>
      </c>
      <c r="S99" s="27">
        <f>VLOOKUP($A99,'Measure Inputs'!$A$2:$S$65,13,FALSE)</f>
        <v>1</v>
      </c>
      <c r="T99" s="27">
        <f>VLOOKUP($A99,'Measure Inputs'!$A$2:$S$65,14,FALSE)</f>
        <v>20</v>
      </c>
      <c r="U99" s="27">
        <f>VLOOKUP($A99,'Measure Inputs'!$A$2:$S$65,15,FALSE)</f>
        <v>0</v>
      </c>
      <c r="V99" s="27">
        <f>VLOOKUP($A99,'Measure Inputs'!$A$2:$S$65,16,FALSE)</f>
        <v>10</v>
      </c>
      <c r="W99" s="27">
        <f>VLOOKUP($A99,'Measure Inputs'!$A$2:$S$65,17,FALSE)</f>
        <v>0</v>
      </c>
      <c r="X99" s="27" t="str">
        <f>VLOOKUP($A99,'Measure Inputs'!$A$2:$S$65,18,FALSE)</f>
        <v>Yes</v>
      </c>
      <c r="Y99" s="32">
        <f>VLOOKUP($A99,'Measure Inputs'!$A$2:$S$65,19,FALSE)</f>
        <v>1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</row>
    <row r="100" spans="1:34" ht="14.4" x14ac:dyDescent="0.3">
      <c r="A100">
        <v>35</v>
      </c>
      <c r="B100" t="s">
        <v>136</v>
      </c>
      <c r="C100" t="s">
        <v>25</v>
      </c>
      <c r="D100" t="s">
        <v>26</v>
      </c>
      <c r="E100" t="s">
        <v>221</v>
      </c>
      <c r="F100" t="s">
        <v>23</v>
      </c>
      <c r="G100" t="s">
        <v>48</v>
      </c>
      <c r="H100">
        <v>20</v>
      </c>
      <c r="I100">
        <v>8.6453027005056089E-3</v>
      </c>
      <c r="J100" s="27" t="str">
        <f>VLOOKUP($A100,'Measure Inputs'!$A$2:$S$65,2,FALSE)</f>
        <v>Existing</v>
      </c>
      <c r="K100" s="27" t="str">
        <f>VLOOKUP($A100,'Measure Inputs'!$A$2:$S$65,3,FALSE)</f>
        <v>Energy Affordability</v>
      </c>
      <c r="L100" s="27" t="str">
        <f>VLOOKUP($A100,'Measure Inputs'!$A$2:$S$65,4,FALSE)</f>
        <v>Weatherization</v>
      </c>
      <c r="M100" s="27" t="str">
        <f>VLOOKUP($A100,'Measure Inputs'!$A$2:$S$65,5,FALSE)</f>
        <v>Residential</v>
      </c>
      <c r="N100" s="27" t="str">
        <f>VLOOKUP($A100,'Measure Inputs'!$A$2:$S$65,7,FALSE)</f>
        <v>Heating</v>
      </c>
      <c r="O100" s="27" t="str">
        <f>VLOOKUP($A100,'Measure Inputs'!$A$2:$S$65,9,FALSE)</f>
        <v>Infiltration of 8 ACH50</v>
      </c>
      <c r="P100" s="27" t="str">
        <f>VLOOKUP($A100,'Measure Inputs'!$A$2:$S$65,10,FALSE)</f>
        <v>Infiltration of 15 ACH50</v>
      </c>
      <c r="Q100" s="27" t="str">
        <f>VLOOKUP($A100,'Measure Inputs'!$A$2:$S$65,11,FALSE)</f>
        <v>per house</v>
      </c>
      <c r="R100" s="27" t="str">
        <f>VLOOKUP($A100,'Measure Inputs'!$A$2:$S$65,12,FALSE)</f>
        <v>Retrofit</v>
      </c>
      <c r="S100" s="27">
        <f>VLOOKUP($A100,'Measure Inputs'!$A$2:$S$65,13,FALSE)</f>
        <v>20</v>
      </c>
      <c r="T100" s="27">
        <f>VLOOKUP($A100,'Measure Inputs'!$A$2:$S$65,14,FALSE)</f>
        <v>650</v>
      </c>
      <c r="U100" s="27">
        <f>VLOOKUP($A100,'Measure Inputs'!$A$2:$S$65,15,FALSE)</f>
        <v>0</v>
      </c>
      <c r="V100" s="27">
        <f>VLOOKUP($A100,'Measure Inputs'!$A$2:$S$65,16,FALSE)</f>
        <v>225</v>
      </c>
      <c r="W100" s="27">
        <f>VLOOKUP($A100,'Measure Inputs'!$A$2:$S$65,17,FALSE)</f>
        <v>0</v>
      </c>
      <c r="X100" s="27" t="str">
        <f>VLOOKUP($A100,'Measure Inputs'!$A$2:$S$65,18,FALSE)</f>
        <v>No</v>
      </c>
      <c r="Y100" s="32">
        <f>VLOOKUP($A100,'Measure Inputs'!$A$2:$S$65,19,FALSE)</f>
        <v>1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</row>
    <row r="101" spans="1:34" ht="14.4" x14ac:dyDescent="0.3">
      <c r="A101">
        <v>35</v>
      </c>
      <c r="B101" t="s">
        <v>136</v>
      </c>
      <c r="C101" t="s">
        <v>25</v>
      </c>
      <c r="D101" t="s">
        <v>33</v>
      </c>
      <c r="E101" t="s">
        <v>221</v>
      </c>
      <c r="F101" t="s">
        <v>23</v>
      </c>
      <c r="G101" t="s">
        <v>48</v>
      </c>
      <c r="H101">
        <v>20</v>
      </c>
      <c r="I101">
        <v>2.5918139118765379E-2</v>
      </c>
      <c r="J101" s="27" t="str">
        <f>VLOOKUP($A101,'Measure Inputs'!$A$2:$S$65,2,FALSE)</f>
        <v>Existing</v>
      </c>
      <c r="K101" s="27" t="str">
        <f>VLOOKUP($A101,'Measure Inputs'!$A$2:$S$65,3,FALSE)</f>
        <v>Energy Affordability</v>
      </c>
      <c r="L101" s="27" t="str">
        <f>VLOOKUP($A101,'Measure Inputs'!$A$2:$S$65,4,FALSE)</f>
        <v>Weatherization</v>
      </c>
      <c r="M101" s="27" t="str">
        <f>VLOOKUP($A101,'Measure Inputs'!$A$2:$S$65,5,FALSE)</f>
        <v>Residential</v>
      </c>
      <c r="N101" s="27" t="str">
        <f>VLOOKUP($A101,'Measure Inputs'!$A$2:$S$65,7,FALSE)</f>
        <v>Heating</v>
      </c>
      <c r="O101" s="27" t="str">
        <f>VLOOKUP($A101,'Measure Inputs'!$A$2:$S$65,9,FALSE)</f>
        <v>Infiltration of 8 ACH50</v>
      </c>
      <c r="P101" s="27" t="str">
        <f>VLOOKUP($A101,'Measure Inputs'!$A$2:$S$65,10,FALSE)</f>
        <v>Infiltration of 15 ACH50</v>
      </c>
      <c r="Q101" s="27" t="str">
        <f>VLOOKUP($A101,'Measure Inputs'!$A$2:$S$65,11,FALSE)</f>
        <v>per house</v>
      </c>
      <c r="R101" s="27" t="str">
        <f>VLOOKUP($A101,'Measure Inputs'!$A$2:$S$65,12,FALSE)</f>
        <v>Retrofit</v>
      </c>
      <c r="S101" s="27">
        <f>VLOOKUP($A101,'Measure Inputs'!$A$2:$S$65,13,FALSE)</f>
        <v>20</v>
      </c>
      <c r="T101" s="27">
        <f>VLOOKUP($A101,'Measure Inputs'!$A$2:$S$65,14,FALSE)</f>
        <v>650</v>
      </c>
      <c r="U101" s="27">
        <f>VLOOKUP($A101,'Measure Inputs'!$A$2:$S$65,15,FALSE)</f>
        <v>0</v>
      </c>
      <c r="V101" s="27">
        <f>VLOOKUP($A101,'Measure Inputs'!$A$2:$S$65,16,FALSE)</f>
        <v>225</v>
      </c>
      <c r="W101" s="27">
        <f>VLOOKUP($A101,'Measure Inputs'!$A$2:$S$65,17,FALSE)</f>
        <v>0</v>
      </c>
      <c r="X101" s="27" t="str">
        <f>VLOOKUP($A101,'Measure Inputs'!$A$2:$S$65,18,FALSE)</f>
        <v>No</v>
      </c>
      <c r="Y101" s="32">
        <f>VLOOKUP($A101,'Measure Inputs'!$A$2:$S$65,19,FALSE)</f>
        <v>1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</row>
    <row r="102" spans="1:34" ht="14.4" x14ac:dyDescent="0.3">
      <c r="A102">
        <v>35</v>
      </c>
      <c r="B102" t="s">
        <v>136</v>
      </c>
      <c r="C102" t="s">
        <v>25</v>
      </c>
      <c r="D102" t="s">
        <v>36</v>
      </c>
      <c r="E102" t="s">
        <v>221</v>
      </c>
      <c r="F102" t="s">
        <v>23</v>
      </c>
      <c r="G102" t="s">
        <v>48</v>
      </c>
      <c r="H102">
        <v>20</v>
      </c>
      <c r="I102">
        <v>1.8225313359828799E-2</v>
      </c>
      <c r="J102" s="27" t="str">
        <f>VLOOKUP($A102,'Measure Inputs'!$A$2:$S$65,2,FALSE)</f>
        <v>Existing</v>
      </c>
      <c r="K102" s="27" t="str">
        <f>VLOOKUP($A102,'Measure Inputs'!$A$2:$S$65,3,FALSE)</f>
        <v>Energy Affordability</v>
      </c>
      <c r="L102" s="27" t="str">
        <f>VLOOKUP($A102,'Measure Inputs'!$A$2:$S$65,4,FALSE)</f>
        <v>Weatherization</v>
      </c>
      <c r="M102" s="27" t="str">
        <f>VLOOKUP($A102,'Measure Inputs'!$A$2:$S$65,5,FALSE)</f>
        <v>Residential</v>
      </c>
      <c r="N102" s="27" t="str">
        <f>VLOOKUP($A102,'Measure Inputs'!$A$2:$S$65,7,FALSE)</f>
        <v>Heating</v>
      </c>
      <c r="O102" s="27" t="str">
        <f>VLOOKUP($A102,'Measure Inputs'!$A$2:$S$65,9,FALSE)</f>
        <v>Infiltration of 8 ACH50</v>
      </c>
      <c r="P102" s="27" t="str">
        <f>VLOOKUP($A102,'Measure Inputs'!$A$2:$S$65,10,FALSE)</f>
        <v>Infiltration of 15 ACH50</v>
      </c>
      <c r="Q102" s="27" t="str">
        <f>VLOOKUP($A102,'Measure Inputs'!$A$2:$S$65,11,FALSE)</f>
        <v>per house</v>
      </c>
      <c r="R102" s="27" t="str">
        <f>VLOOKUP($A102,'Measure Inputs'!$A$2:$S$65,12,FALSE)</f>
        <v>Retrofit</v>
      </c>
      <c r="S102" s="27">
        <f>VLOOKUP($A102,'Measure Inputs'!$A$2:$S$65,13,FALSE)</f>
        <v>20</v>
      </c>
      <c r="T102" s="27">
        <f>VLOOKUP($A102,'Measure Inputs'!$A$2:$S$65,14,FALSE)</f>
        <v>650</v>
      </c>
      <c r="U102" s="27">
        <f>VLOOKUP($A102,'Measure Inputs'!$A$2:$S$65,15,FALSE)</f>
        <v>0</v>
      </c>
      <c r="V102" s="27">
        <f>VLOOKUP($A102,'Measure Inputs'!$A$2:$S$65,16,FALSE)</f>
        <v>225</v>
      </c>
      <c r="W102" s="27">
        <f>VLOOKUP($A102,'Measure Inputs'!$A$2:$S$65,17,FALSE)</f>
        <v>0</v>
      </c>
      <c r="X102" s="27" t="str">
        <f>VLOOKUP($A102,'Measure Inputs'!$A$2:$S$65,18,FALSE)</f>
        <v>No</v>
      </c>
      <c r="Y102" s="32">
        <f>VLOOKUP($A102,'Measure Inputs'!$A$2:$S$65,19,FALSE)</f>
        <v>1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</row>
    <row r="103" spans="1:34" ht="14.4" x14ac:dyDescent="0.3">
      <c r="A103">
        <v>36</v>
      </c>
      <c r="B103" t="s">
        <v>138</v>
      </c>
      <c r="C103" t="s">
        <v>25</v>
      </c>
      <c r="D103" t="s">
        <v>26</v>
      </c>
      <c r="E103" t="s">
        <v>221</v>
      </c>
      <c r="F103" t="s">
        <v>23</v>
      </c>
      <c r="G103" t="s">
        <v>48</v>
      </c>
      <c r="H103">
        <v>40</v>
      </c>
      <c r="I103">
        <v>3.2648461184903868E-3</v>
      </c>
      <c r="J103" s="27" t="str">
        <f>VLOOKUP($A103,'Measure Inputs'!$A$2:$S$65,2,FALSE)</f>
        <v>Existing</v>
      </c>
      <c r="K103" s="27" t="str">
        <f>VLOOKUP($A103,'Measure Inputs'!$A$2:$S$65,3,FALSE)</f>
        <v>Energy Affordability</v>
      </c>
      <c r="L103" s="27" t="str">
        <f>VLOOKUP($A103,'Measure Inputs'!$A$2:$S$65,4,FALSE)</f>
        <v>Weatherization</v>
      </c>
      <c r="M103" s="27" t="str">
        <f>VLOOKUP($A103,'Measure Inputs'!$A$2:$S$65,5,FALSE)</f>
        <v>Residential</v>
      </c>
      <c r="N103" s="27" t="str">
        <f>VLOOKUP($A103,'Measure Inputs'!$A$2:$S$65,7,FALSE)</f>
        <v>Heating</v>
      </c>
      <c r="O103" s="27" t="str">
        <f>VLOOKUP($A103,'Measure Inputs'!$A$2:$S$65,9,FALSE)</f>
        <v>Standard windows</v>
      </c>
      <c r="P103" s="27" t="str">
        <f>VLOOKUP($A103,'Measure Inputs'!$A$2:$S$65,10,FALSE)</f>
        <v>ENERGY STAR Windows (U=0.29, SHGC=0.56)</v>
      </c>
      <c r="Q103" s="27" t="str">
        <f>VLOOKUP($A103,'Measure Inputs'!$A$2:$S$65,11,FALSE)</f>
        <v>per unit</v>
      </c>
      <c r="R103" s="27" t="str">
        <f>VLOOKUP($A103,'Measure Inputs'!$A$2:$S$65,12,FALSE)</f>
        <v>Retrofit</v>
      </c>
      <c r="S103" s="27">
        <f>VLOOKUP($A103,'Measure Inputs'!$A$2:$S$65,13,FALSE)</f>
        <v>40</v>
      </c>
      <c r="T103" s="27">
        <f>VLOOKUP($A103,'Measure Inputs'!$A$2:$S$65,14,FALSE)</f>
        <v>553.55400000000009</v>
      </c>
      <c r="U103" s="27">
        <f>VLOOKUP($A103,'Measure Inputs'!$A$2:$S$65,15,FALSE)</f>
        <v>0</v>
      </c>
      <c r="V103" s="27">
        <f>VLOOKUP($A103,'Measure Inputs'!$A$2:$S$65,16,FALSE)</f>
        <v>100</v>
      </c>
      <c r="W103" s="27">
        <f>VLOOKUP($A103,'Measure Inputs'!$A$2:$S$65,17,FALSE)</f>
        <v>0</v>
      </c>
      <c r="X103" s="27" t="str">
        <f>VLOOKUP($A103,'Measure Inputs'!$A$2:$S$65,18,FALSE)</f>
        <v>No</v>
      </c>
      <c r="Y103" s="32">
        <f>VLOOKUP($A103,'Measure Inputs'!$A$2:$S$65,19,FALSE)</f>
        <v>1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</row>
    <row r="104" spans="1:34" ht="14.4" x14ac:dyDescent="0.3">
      <c r="A104">
        <v>36</v>
      </c>
      <c r="B104" t="s">
        <v>138</v>
      </c>
      <c r="C104" t="s">
        <v>25</v>
      </c>
      <c r="D104" t="s">
        <v>33</v>
      </c>
      <c r="E104" t="s">
        <v>221</v>
      </c>
      <c r="F104" t="s">
        <v>23</v>
      </c>
      <c r="G104" t="s">
        <v>48</v>
      </c>
      <c r="H104">
        <v>40</v>
      </c>
      <c r="I104">
        <v>9.5675164199042623E-3</v>
      </c>
      <c r="J104" s="27" t="str">
        <f>VLOOKUP($A104,'Measure Inputs'!$A$2:$S$65,2,FALSE)</f>
        <v>Existing</v>
      </c>
      <c r="K104" s="27" t="str">
        <f>VLOOKUP($A104,'Measure Inputs'!$A$2:$S$65,3,FALSE)</f>
        <v>Energy Affordability</v>
      </c>
      <c r="L104" s="27" t="str">
        <f>VLOOKUP($A104,'Measure Inputs'!$A$2:$S$65,4,FALSE)</f>
        <v>Weatherization</v>
      </c>
      <c r="M104" s="27" t="str">
        <f>VLOOKUP($A104,'Measure Inputs'!$A$2:$S$65,5,FALSE)</f>
        <v>Residential</v>
      </c>
      <c r="N104" s="27" t="str">
        <f>VLOOKUP($A104,'Measure Inputs'!$A$2:$S$65,7,FALSE)</f>
        <v>Heating</v>
      </c>
      <c r="O104" s="27" t="str">
        <f>VLOOKUP($A104,'Measure Inputs'!$A$2:$S$65,9,FALSE)</f>
        <v>Standard windows</v>
      </c>
      <c r="P104" s="27" t="str">
        <f>VLOOKUP($A104,'Measure Inputs'!$A$2:$S$65,10,FALSE)</f>
        <v>ENERGY STAR Windows (U=0.29, SHGC=0.56)</v>
      </c>
      <c r="Q104" s="27" t="str">
        <f>VLOOKUP($A104,'Measure Inputs'!$A$2:$S$65,11,FALSE)</f>
        <v>per unit</v>
      </c>
      <c r="R104" s="27" t="str">
        <f>VLOOKUP($A104,'Measure Inputs'!$A$2:$S$65,12,FALSE)</f>
        <v>Retrofit</v>
      </c>
      <c r="S104" s="27">
        <f>VLOOKUP($A104,'Measure Inputs'!$A$2:$S$65,13,FALSE)</f>
        <v>40</v>
      </c>
      <c r="T104" s="27">
        <f>VLOOKUP($A104,'Measure Inputs'!$A$2:$S$65,14,FALSE)</f>
        <v>553.55400000000009</v>
      </c>
      <c r="U104" s="27">
        <f>VLOOKUP($A104,'Measure Inputs'!$A$2:$S$65,15,FALSE)</f>
        <v>0</v>
      </c>
      <c r="V104" s="27">
        <f>VLOOKUP($A104,'Measure Inputs'!$A$2:$S$65,16,FALSE)</f>
        <v>100</v>
      </c>
      <c r="W104" s="27">
        <f>VLOOKUP($A104,'Measure Inputs'!$A$2:$S$65,17,FALSE)</f>
        <v>0</v>
      </c>
      <c r="X104" s="27" t="str">
        <f>VLOOKUP($A104,'Measure Inputs'!$A$2:$S$65,18,FALSE)</f>
        <v>No</v>
      </c>
      <c r="Y104" s="32">
        <f>VLOOKUP($A104,'Measure Inputs'!$A$2:$S$65,19,FALSE)</f>
        <v>1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</row>
    <row r="105" spans="1:34" ht="14.4" x14ac:dyDescent="0.3">
      <c r="A105">
        <v>36</v>
      </c>
      <c r="B105" t="s">
        <v>138</v>
      </c>
      <c r="C105" t="s">
        <v>25</v>
      </c>
      <c r="D105" t="s">
        <v>36</v>
      </c>
      <c r="E105" t="s">
        <v>221</v>
      </c>
      <c r="F105" t="s">
        <v>23</v>
      </c>
      <c r="G105" t="s">
        <v>48</v>
      </c>
      <c r="H105">
        <v>40</v>
      </c>
      <c r="I105">
        <v>1.303715250714471E-2</v>
      </c>
      <c r="J105" s="27" t="str">
        <f>VLOOKUP($A105,'Measure Inputs'!$A$2:$S$65,2,FALSE)</f>
        <v>Existing</v>
      </c>
      <c r="K105" s="27" t="str">
        <f>VLOOKUP($A105,'Measure Inputs'!$A$2:$S$65,3,FALSE)</f>
        <v>Energy Affordability</v>
      </c>
      <c r="L105" s="27" t="str">
        <f>VLOOKUP($A105,'Measure Inputs'!$A$2:$S$65,4,FALSE)</f>
        <v>Weatherization</v>
      </c>
      <c r="M105" s="27" t="str">
        <f>VLOOKUP($A105,'Measure Inputs'!$A$2:$S$65,5,FALSE)</f>
        <v>Residential</v>
      </c>
      <c r="N105" s="27" t="str">
        <f>VLOOKUP($A105,'Measure Inputs'!$A$2:$S$65,7,FALSE)</f>
        <v>Heating</v>
      </c>
      <c r="O105" s="27" t="str">
        <f>VLOOKUP($A105,'Measure Inputs'!$A$2:$S$65,9,FALSE)</f>
        <v>Standard windows</v>
      </c>
      <c r="P105" s="27" t="str">
        <f>VLOOKUP($A105,'Measure Inputs'!$A$2:$S$65,10,FALSE)</f>
        <v>ENERGY STAR Windows (U=0.29, SHGC=0.56)</v>
      </c>
      <c r="Q105" s="27" t="str">
        <f>VLOOKUP($A105,'Measure Inputs'!$A$2:$S$65,11,FALSE)</f>
        <v>per unit</v>
      </c>
      <c r="R105" s="27" t="str">
        <f>VLOOKUP($A105,'Measure Inputs'!$A$2:$S$65,12,FALSE)</f>
        <v>Retrofit</v>
      </c>
      <c r="S105" s="27">
        <f>VLOOKUP($A105,'Measure Inputs'!$A$2:$S$65,13,FALSE)</f>
        <v>40</v>
      </c>
      <c r="T105" s="27">
        <f>VLOOKUP($A105,'Measure Inputs'!$A$2:$S$65,14,FALSE)</f>
        <v>553.55400000000009</v>
      </c>
      <c r="U105" s="27">
        <f>VLOOKUP($A105,'Measure Inputs'!$A$2:$S$65,15,FALSE)</f>
        <v>0</v>
      </c>
      <c r="V105" s="27">
        <f>VLOOKUP($A105,'Measure Inputs'!$A$2:$S$65,16,FALSE)</f>
        <v>100</v>
      </c>
      <c r="W105" s="27">
        <f>VLOOKUP($A105,'Measure Inputs'!$A$2:$S$65,17,FALSE)</f>
        <v>0</v>
      </c>
      <c r="X105" s="27" t="str">
        <f>VLOOKUP($A105,'Measure Inputs'!$A$2:$S$65,18,FALSE)</f>
        <v>No</v>
      </c>
      <c r="Y105" s="32">
        <f>VLOOKUP($A105,'Measure Inputs'!$A$2:$S$65,19,FALSE)</f>
        <v>1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</row>
    <row r="106" spans="1:34" ht="14.4" x14ac:dyDescent="0.3">
      <c r="A106">
        <v>37</v>
      </c>
      <c r="B106" t="s">
        <v>141</v>
      </c>
      <c r="C106" t="s">
        <v>25</v>
      </c>
      <c r="D106" t="s">
        <v>26</v>
      </c>
      <c r="E106" t="s">
        <v>221</v>
      </c>
      <c r="F106" t="s">
        <v>23</v>
      </c>
      <c r="G106" t="s">
        <v>48</v>
      </c>
      <c r="H106">
        <v>1</v>
      </c>
      <c r="I106">
        <v>7.0560742599625054E-3</v>
      </c>
      <c r="J106" s="27" t="str">
        <f>VLOOKUP($A106,'Measure Inputs'!$A$2:$S$65,2,FALSE)</f>
        <v>Existing</v>
      </c>
      <c r="K106" s="27" t="str">
        <f>VLOOKUP($A106,'Measure Inputs'!$A$2:$S$65,3,FALSE)</f>
        <v>Energy Affordability</v>
      </c>
      <c r="L106" s="27" t="str">
        <f>VLOOKUP($A106,'Measure Inputs'!$A$2:$S$65,4,FALSE)</f>
        <v>Weatherization</v>
      </c>
      <c r="M106" s="27" t="str">
        <f>VLOOKUP($A106,'Measure Inputs'!$A$2:$S$65,5,FALSE)</f>
        <v>Residential</v>
      </c>
      <c r="N106" s="27" t="str">
        <f>VLOOKUP($A106,'Measure Inputs'!$A$2:$S$65,7,FALSE)</f>
        <v>Heating</v>
      </c>
      <c r="O106" s="27" t="str">
        <f>VLOOKUP($A106,'Measure Inputs'!$A$2:$S$65,9,FALSE)</f>
        <v>No window film</v>
      </c>
      <c r="P106" s="27" t="str">
        <f>VLOOKUP($A106,'Measure Inputs'!$A$2:$S$65,10,FALSE)</f>
        <v>Window Film</v>
      </c>
      <c r="Q106" s="27" t="str">
        <f>VLOOKUP($A106,'Measure Inputs'!$A$2:$S$65,11,FALSE)</f>
        <v>per home</v>
      </c>
      <c r="R106" s="27" t="str">
        <f>VLOOKUP($A106,'Measure Inputs'!$A$2:$S$65,12,FALSE)</f>
        <v>Retrofit</v>
      </c>
      <c r="S106" s="27">
        <f>VLOOKUP($A106,'Measure Inputs'!$A$2:$S$65,13,FALSE)</f>
        <v>1</v>
      </c>
      <c r="T106" s="27">
        <f>VLOOKUP($A106,'Measure Inputs'!$A$2:$S$65,14,FALSE)</f>
        <v>322.5</v>
      </c>
      <c r="U106" s="27">
        <f>VLOOKUP($A106,'Measure Inputs'!$A$2:$S$65,15,FALSE)</f>
        <v>0</v>
      </c>
      <c r="V106" s="27">
        <f>VLOOKUP($A106,'Measure Inputs'!$A$2:$S$65,16,FALSE)</f>
        <v>100</v>
      </c>
      <c r="W106" s="27">
        <f>VLOOKUP($A106,'Measure Inputs'!$A$2:$S$65,17,FALSE)</f>
        <v>0</v>
      </c>
      <c r="X106" s="27" t="str">
        <f>VLOOKUP($A106,'Measure Inputs'!$A$2:$S$65,18,FALSE)</f>
        <v>No</v>
      </c>
      <c r="Y106" s="32">
        <f>VLOOKUP($A106,'Measure Inputs'!$A$2:$S$65,19,FALSE)</f>
        <v>1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</row>
    <row r="107" spans="1:34" ht="14.4" x14ac:dyDescent="0.3">
      <c r="A107">
        <v>37</v>
      </c>
      <c r="B107" t="s">
        <v>141</v>
      </c>
      <c r="C107" t="s">
        <v>25</v>
      </c>
      <c r="D107" t="s">
        <v>33</v>
      </c>
      <c r="E107" t="s">
        <v>221</v>
      </c>
      <c r="F107" t="s">
        <v>23</v>
      </c>
      <c r="G107" t="s">
        <v>48</v>
      </c>
      <c r="H107">
        <v>1</v>
      </c>
      <c r="I107">
        <v>1.417827685078756E-2</v>
      </c>
      <c r="J107" s="27" t="str">
        <f>VLOOKUP($A107,'Measure Inputs'!$A$2:$S$65,2,FALSE)</f>
        <v>Existing</v>
      </c>
      <c r="K107" s="27" t="str">
        <f>VLOOKUP($A107,'Measure Inputs'!$A$2:$S$65,3,FALSE)</f>
        <v>Energy Affordability</v>
      </c>
      <c r="L107" s="27" t="str">
        <f>VLOOKUP($A107,'Measure Inputs'!$A$2:$S$65,4,FALSE)</f>
        <v>Weatherization</v>
      </c>
      <c r="M107" s="27" t="str">
        <f>VLOOKUP($A107,'Measure Inputs'!$A$2:$S$65,5,FALSE)</f>
        <v>Residential</v>
      </c>
      <c r="N107" s="27" t="str">
        <f>VLOOKUP($A107,'Measure Inputs'!$A$2:$S$65,7,FALSE)</f>
        <v>Heating</v>
      </c>
      <c r="O107" s="27" t="str">
        <f>VLOOKUP($A107,'Measure Inputs'!$A$2:$S$65,9,FALSE)</f>
        <v>No window film</v>
      </c>
      <c r="P107" s="27" t="str">
        <f>VLOOKUP($A107,'Measure Inputs'!$A$2:$S$65,10,FALSE)</f>
        <v>Window Film</v>
      </c>
      <c r="Q107" s="27" t="str">
        <f>VLOOKUP($A107,'Measure Inputs'!$A$2:$S$65,11,FALSE)</f>
        <v>per home</v>
      </c>
      <c r="R107" s="27" t="str">
        <f>VLOOKUP($A107,'Measure Inputs'!$A$2:$S$65,12,FALSE)</f>
        <v>Retrofit</v>
      </c>
      <c r="S107" s="27">
        <f>VLOOKUP($A107,'Measure Inputs'!$A$2:$S$65,13,FALSE)</f>
        <v>1</v>
      </c>
      <c r="T107" s="27">
        <f>VLOOKUP($A107,'Measure Inputs'!$A$2:$S$65,14,FALSE)</f>
        <v>322.5</v>
      </c>
      <c r="U107" s="27">
        <f>VLOOKUP($A107,'Measure Inputs'!$A$2:$S$65,15,FALSE)</f>
        <v>0</v>
      </c>
      <c r="V107" s="27">
        <f>VLOOKUP($A107,'Measure Inputs'!$A$2:$S$65,16,FALSE)</f>
        <v>100</v>
      </c>
      <c r="W107" s="27">
        <f>VLOOKUP($A107,'Measure Inputs'!$A$2:$S$65,17,FALSE)</f>
        <v>0</v>
      </c>
      <c r="X107" s="27" t="str">
        <f>VLOOKUP($A107,'Measure Inputs'!$A$2:$S$65,18,FALSE)</f>
        <v>No</v>
      </c>
      <c r="Y107" s="32">
        <f>VLOOKUP($A107,'Measure Inputs'!$A$2:$S$65,19,FALSE)</f>
        <v>1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</row>
    <row r="108" spans="1:34" ht="14.4" x14ac:dyDescent="0.3">
      <c r="A108">
        <v>37</v>
      </c>
      <c r="B108" t="s">
        <v>141</v>
      </c>
      <c r="C108" t="s">
        <v>25</v>
      </c>
      <c r="D108" t="s">
        <v>36</v>
      </c>
      <c r="E108" t="s">
        <v>221</v>
      </c>
      <c r="F108" t="s">
        <v>23</v>
      </c>
      <c r="G108" t="s">
        <v>48</v>
      </c>
      <c r="H108">
        <v>1</v>
      </c>
      <c r="I108">
        <v>2.8499153703072381E-2</v>
      </c>
      <c r="J108" s="27" t="str">
        <f>VLOOKUP($A108,'Measure Inputs'!$A$2:$S$65,2,FALSE)</f>
        <v>Existing</v>
      </c>
      <c r="K108" s="27" t="str">
        <f>VLOOKUP($A108,'Measure Inputs'!$A$2:$S$65,3,FALSE)</f>
        <v>Energy Affordability</v>
      </c>
      <c r="L108" s="27" t="str">
        <f>VLOOKUP($A108,'Measure Inputs'!$A$2:$S$65,4,FALSE)</f>
        <v>Weatherization</v>
      </c>
      <c r="M108" s="27" t="str">
        <f>VLOOKUP($A108,'Measure Inputs'!$A$2:$S$65,5,FALSE)</f>
        <v>Residential</v>
      </c>
      <c r="N108" s="27" t="str">
        <f>VLOOKUP($A108,'Measure Inputs'!$A$2:$S$65,7,FALSE)</f>
        <v>Heating</v>
      </c>
      <c r="O108" s="27" t="str">
        <f>VLOOKUP($A108,'Measure Inputs'!$A$2:$S$65,9,FALSE)</f>
        <v>No window film</v>
      </c>
      <c r="P108" s="27" t="str">
        <f>VLOOKUP($A108,'Measure Inputs'!$A$2:$S$65,10,FALSE)</f>
        <v>Window Film</v>
      </c>
      <c r="Q108" s="27" t="str">
        <f>VLOOKUP($A108,'Measure Inputs'!$A$2:$S$65,11,FALSE)</f>
        <v>per home</v>
      </c>
      <c r="R108" s="27" t="str">
        <f>VLOOKUP($A108,'Measure Inputs'!$A$2:$S$65,12,FALSE)</f>
        <v>Retrofit</v>
      </c>
      <c r="S108" s="27">
        <f>VLOOKUP($A108,'Measure Inputs'!$A$2:$S$65,13,FALSE)</f>
        <v>1</v>
      </c>
      <c r="T108" s="27">
        <f>VLOOKUP($A108,'Measure Inputs'!$A$2:$S$65,14,FALSE)</f>
        <v>322.5</v>
      </c>
      <c r="U108" s="27">
        <f>VLOOKUP($A108,'Measure Inputs'!$A$2:$S$65,15,FALSE)</f>
        <v>0</v>
      </c>
      <c r="V108" s="27">
        <f>VLOOKUP($A108,'Measure Inputs'!$A$2:$S$65,16,FALSE)</f>
        <v>100</v>
      </c>
      <c r="W108" s="27">
        <f>VLOOKUP($A108,'Measure Inputs'!$A$2:$S$65,17,FALSE)</f>
        <v>0</v>
      </c>
      <c r="X108" s="27" t="str">
        <f>VLOOKUP($A108,'Measure Inputs'!$A$2:$S$65,18,FALSE)</f>
        <v>No</v>
      </c>
      <c r="Y108" s="32">
        <f>VLOOKUP($A108,'Measure Inputs'!$A$2:$S$65,19,FALSE)</f>
        <v>1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</row>
    <row r="109" spans="1:34" ht="14.4" x14ac:dyDescent="0.3">
      <c r="A109">
        <v>38</v>
      </c>
      <c r="B109" t="s">
        <v>144</v>
      </c>
      <c r="C109" t="s">
        <v>25</v>
      </c>
      <c r="D109" t="s">
        <v>26</v>
      </c>
      <c r="E109" t="s">
        <v>221</v>
      </c>
      <c r="F109" t="s">
        <v>23</v>
      </c>
      <c r="G109" t="s">
        <v>48</v>
      </c>
      <c r="H109">
        <v>20</v>
      </c>
      <c r="I109">
        <v>2.0446501816477211E-2</v>
      </c>
      <c r="J109" s="27" t="str">
        <f>VLOOKUP($A109,'Measure Inputs'!$A$2:$S$65,2,FALSE)</f>
        <v>Existing</v>
      </c>
      <c r="K109" s="27" t="str">
        <f>VLOOKUP($A109,'Measure Inputs'!$A$2:$S$65,3,FALSE)</f>
        <v>Energy Affordability</v>
      </c>
      <c r="L109" s="27" t="str">
        <f>VLOOKUP($A109,'Measure Inputs'!$A$2:$S$65,4,FALSE)</f>
        <v>Weatherization</v>
      </c>
      <c r="M109" s="27" t="str">
        <f>VLOOKUP($A109,'Measure Inputs'!$A$2:$S$65,5,FALSE)</f>
        <v>Residential</v>
      </c>
      <c r="N109" s="27" t="str">
        <f>VLOOKUP($A109,'Measure Inputs'!$A$2:$S$65,7,FALSE)</f>
        <v>Cooling</v>
      </c>
      <c r="O109" s="27" t="str">
        <f>VLOOKUP($A109,'Measure Inputs'!$A$2:$S$65,9,FALSE)</f>
        <v>Duct insulation R-0</v>
      </c>
      <c r="P109" s="27" t="str">
        <f>VLOOKUP($A109,'Measure Inputs'!$A$2:$S$65,10,FALSE)</f>
        <v>Duct insulation R-8</v>
      </c>
      <c r="Q109" s="27" t="str">
        <f>VLOOKUP($A109,'Measure Inputs'!$A$2:$S$65,11,FALSE)</f>
        <v>per system</v>
      </c>
      <c r="R109" s="27" t="str">
        <f>VLOOKUP($A109,'Measure Inputs'!$A$2:$S$65,12,FALSE)</f>
        <v>Retrofit</v>
      </c>
      <c r="S109" s="27">
        <f>VLOOKUP($A109,'Measure Inputs'!$A$2:$S$65,13,FALSE)</f>
        <v>20</v>
      </c>
      <c r="T109" s="27">
        <f>VLOOKUP($A109,'Measure Inputs'!$A$2:$S$65,14,FALSE)</f>
        <v>391.65</v>
      </c>
      <c r="U109" s="27">
        <f>VLOOKUP($A109,'Measure Inputs'!$A$2:$S$65,15,FALSE)</f>
        <v>0</v>
      </c>
      <c r="V109" s="27">
        <f>VLOOKUP($A109,'Measure Inputs'!$A$2:$S$65,16,FALSE)</f>
        <v>195.82499999999999</v>
      </c>
      <c r="W109" s="27">
        <f>VLOOKUP($A109,'Measure Inputs'!$A$2:$S$65,17,FALSE)</f>
        <v>0</v>
      </c>
      <c r="X109" s="27" t="str">
        <f>VLOOKUP($A109,'Measure Inputs'!$A$2:$S$65,18,FALSE)</f>
        <v>No</v>
      </c>
      <c r="Y109" s="32">
        <f>VLOOKUP($A109,'Measure Inputs'!$A$2:$S$65,19,FALSE)</f>
        <v>1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</row>
    <row r="110" spans="1:34" ht="14.4" x14ac:dyDescent="0.3">
      <c r="A110">
        <v>38</v>
      </c>
      <c r="B110" t="s">
        <v>144</v>
      </c>
      <c r="C110" t="s">
        <v>25</v>
      </c>
      <c r="D110" t="s">
        <v>33</v>
      </c>
      <c r="E110" t="s">
        <v>221</v>
      </c>
      <c r="F110" t="s">
        <v>23</v>
      </c>
      <c r="G110" t="s">
        <v>48</v>
      </c>
      <c r="H110">
        <v>20</v>
      </c>
      <c r="I110">
        <v>1.9375472105319948E-2</v>
      </c>
      <c r="J110" s="27" t="str">
        <f>VLOOKUP($A110,'Measure Inputs'!$A$2:$S$65,2,FALSE)</f>
        <v>Existing</v>
      </c>
      <c r="K110" s="27" t="str">
        <f>VLOOKUP($A110,'Measure Inputs'!$A$2:$S$65,3,FALSE)</f>
        <v>Energy Affordability</v>
      </c>
      <c r="L110" s="27" t="str">
        <f>VLOOKUP($A110,'Measure Inputs'!$A$2:$S$65,4,FALSE)</f>
        <v>Weatherization</v>
      </c>
      <c r="M110" s="27" t="str">
        <f>VLOOKUP($A110,'Measure Inputs'!$A$2:$S$65,5,FALSE)</f>
        <v>Residential</v>
      </c>
      <c r="N110" s="27" t="str">
        <f>VLOOKUP($A110,'Measure Inputs'!$A$2:$S$65,7,FALSE)</f>
        <v>Cooling</v>
      </c>
      <c r="O110" s="27" t="str">
        <f>VLOOKUP($A110,'Measure Inputs'!$A$2:$S$65,9,FALSE)</f>
        <v>Duct insulation R-0</v>
      </c>
      <c r="P110" s="27" t="str">
        <f>VLOOKUP($A110,'Measure Inputs'!$A$2:$S$65,10,FALSE)</f>
        <v>Duct insulation R-8</v>
      </c>
      <c r="Q110" s="27" t="str">
        <f>VLOOKUP($A110,'Measure Inputs'!$A$2:$S$65,11,FALSE)</f>
        <v>per system</v>
      </c>
      <c r="R110" s="27" t="str">
        <f>VLOOKUP($A110,'Measure Inputs'!$A$2:$S$65,12,FALSE)</f>
        <v>Retrofit</v>
      </c>
      <c r="S110" s="27">
        <f>VLOOKUP($A110,'Measure Inputs'!$A$2:$S$65,13,FALSE)</f>
        <v>20</v>
      </c>
      <c r="T110" s="27">
        <f>VLOOKUP($A110,'Measure Inputs'!$A$2:$S$65,14,FALSE)</f>
        <v>391.65</v>
      </c>
      <c r="U110" s="27">
        <f>VLOOKUP($A110,'Measure Inputs'!$A$2:$S$65,15,FALSE)</f>
        <v>0</v>
      </c>
      <c r="V110" s="27">
        <f>VLOOKUP($A110,'Measure Inputs'!$A$2:$S$65,16,FALSE)</f>
        <v>195.82499999999999</v>
      </c>
      <c r="W110" s="27">
        <f>VLOOKUP($A110,'Measure Inputs'!$A$2:$S$65,17,FALSE)</f>
        <v>0</v>
      </c>
      <c r="X110" s="27" t="str">
        <f>VLOOKUP($A110,'Measure Inputs'!$A$2:$S$65,18,FALSE)</f>
        <v>No</v>
      </c>
      <c r="Y110" s="32">
        <f>VLOOKUP($A110,'Measure Inputs'!$A$2:$S$65,19,FALSE)</f>
        <v>1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</row>
    <row r="111" spans="1:34" ht="14.4" x14ac:dyDescent="0.3">
      <c r="A111">
        <v>38</v>
      </c>
      <c r="B111" t="s">
        <v>144</v>
      </c>
      <c r="C111" t="s">
        <v>25</v>
      </c>
      <c r="D111" t="s">
        <v>36</v>
      </c>
      <c r="E111" t="s">
        <v>221</v>
      </c>
      <c r="F111" t="s">
        <v>23</v>
      </c>
      <c r="G111" t="s">
        <v>48</v>
      </c>
      <c r="H111">
        <v>20</v>
      </c>
      <c r="I111">
        <v>5.6672943749240673E-2</v>
      </c>
      <c r="J111" s="27" t="str">
        <f>VLOOKUP($A111,'Measure Inputs'!$A$2:$S$65,2,FALSE)</f>
        <v>Existing</v>
      </c>
      <c r="K111" s="27" t="str">
        <f>VLOOKUP($A111,'Measure Inputs'!$A$2:$S$65,3,FALSE)</f>
        <v>Energy Affordability</v>
      </c>
      <c r="L111" s="27" t="str">
        <f>VLOOKUP($A111,'Measure Inputs'!$A$2:$S$65,4,FALSE)</f>
        <v>Weatherization</v>
      </c>
      <c r="M111" s="27" t="str">
        <f>VLOOKUP($A111,'Measure Inputs'!$A$2:$S$65,5,FALSE)</f>
        <v>Residential</v>
      </c>
      <c r="N111" s="27" t="str">
        <f>VLOOKUP($A111,'Measure Inputs'!$A$2:$S$65,7,FALSE)</f>
        <v>Cooling</v>
      </c>
      <c r="O111" s="27" t="str">
        <f>VLOOKUP($A111,'Measure Inputs'!$A$2:$S$65,9,FALSE)</f>
        <v>Duct insulation R-0</v>
      </c>
      <c r="P111" s="27" t="str">
        <f>VLOOKUP($A111,'Measure Inputs'!$A$2:$S$65,10,FALSE)</f>
        <v>Duct insulation R-8</v>
      </c>
      <c r="Q111" s="27" t="str">
        <f>VLOOKUP($A111,'Measure Inputs'!$A$2:$S$65,11,FALSE)</f>
        <v>per system</v>
      </c>
      <c r="R111" s="27" t="str">
        <f>VLOOKUP($A111,'Measure Inputs'!$A$2:$S$65,12,FALSE)</f>
        <v>Retrofit</v>
      </c>
      <c r="S111" s="27">
        <f>VLOOKUP($A111,'Measure Inputs'!$A$2:$S$65,13,FALSE)</f>
        <v>20</v>
      </c>
      <c r="T111" s="27">
        <f>VLOOKUP($A111,'Measure Inputs'!$A$2:$S$65,14,FALSE)</f>
        <v>391.65</v>
      </c>
      <c r="U111" s="27">
        <f>VLOOKUP($A111,'Measure Inputs'!$A$2:$S$65,15,FALSE)</f>
        <v>0</v>
      </c>
      <c r="V111" s="27">
        <f>VLOOKUP($A111,'Measure Inputs'!$A$2:$S$65,16,FALSE)</f>
        <v>195.82499999999999</v>
      </c>
      <c r="W111" s="27">
        <f>VLOOKUP($A111,'Measure Inputs'!$A$2:$S$65,17,FALSE)</f>
        <v>0</v>
      </c>
      <c r="X111" s="27" t="str">
        <f>VLOOKUP($A111,'Measure Inputs'!$A$2:$S$65,18,FALSE)</f>
        <v>No</v>
      </c>
      <c r="Y111" s="32">
        <f>VLOOKUP($A111,'Measure Inputs'!$A$2:$S$65,19,FALSE)</f>
        <v>1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</row>
    <row r="112" spans="1:34" ht="14.4" x14ac:dyDescent="0.3">
      <c r="A112">
        <v>39</v>
      </c>
      <c r="B112" t="s">
        <v>147</v>
      </c>
      <c r="C112" t="s">
        <v>25</v>
      </c>
      <c r="D112" t="s">
        <v>26</v>
      </c>
      <c r="E112" t="s">
        <v>221</v>
      </c>
      <c r="F112" t="s">
        <v>23</v>
      </c>
      <c r="G112" t="s">
        <v>24</v>
      </c>
      <c r="H112">
        <v>16</v>
      </c>
      <c r="I112">
        <v>3.0079350631271209E-3</v>
      </c>
      <c r="J112" s="27" t="str">
        <f>VLOOKUP($A112,'Measure Inputs'!$A$2:$S$65,2,FALSE)</f>
        <v>Existing</v>
      </c>
      <c r="K112" s="27" t="str">
        <f>VLOOKUP($A112,'Measure Inputs'!$A$2:$S$65,3,FALSE)</f>
        <v>Energy Affordability</v>
      </c>
      <c r="L112" s="27" t="str">
        <f>VLOOKUP($A112,'Measure Inputs'!$A$2:$S$65,4,FALSE)</f>
        <v>Appliance</v>
      </c>
      <c r="M112" s="27" t="str">
        <f>VLOOKUP($A112,'Measure Inputs'!$A$2:$S$65,5,FALSE)</f>
        <v>Residential</v>
      </c>
      <c r="N112" s="27" t="str">
        <f>VLOOKUP($A112,'Measure Inputs'!$A$2:$S$65,7,FALSE)</f>
        <v>Appliances</v>
      </c>
      <c r="O112" s="27" t="str">
        <f>VLOOKUP($A112,'Measure Inputs'!$A$2:$S$65,9,FALSE)</f>
        <v>Induction Cooking Stove top</v>
      </c>
      <c r="P112" s="27" t="str">
        <f>VLOOKUP($A112,'Measure Inputs'!$A$2:$S$65,10,FALSE)</f>
        <v>Standard Electric Stove top</v>
      </c>
      <c r="Q112" s="27" t="str">
        <f>VLOOKUP($A112,'Measure Inputs'!$A$2:$S$65,11,FALSE)</f>
        <v>per unit</v>
      </c>
      <c r="R112" s="27" t="str">
        <f>VLOOKUP($A112,'Measure Inputs'!$A$2:$S$65,12,FALSE)</f>
        <v>Time of Sale</v>
      </c>
      <c r="S112" s="27">
        <f>VLOOKUP($A112,'Measure Inputs'!$A$2:$S$65,13,FALSE)</f>
        <v>16</v>
      </c>
      <c r="T112" s="27">
        <f>VLOOKUP($A112,'Measure Inputs'!$A$2:$S$65,14,FALSE)</f>
        <v>1085.58</v>
      </c>
      <c r="U112" s="27">
        <f>VLOOKUP($A112,'Measure Inputs'!$A$2:$S$65,15,FALSE)</f>
        <v>0</v>
      </c>
      <c r="V112" s="27">
        <f>VLOOKUP($A112,'Measure Inputs'!$A$2:$S$65,16,FALSE)</f>
        <v>144</v>
      </c>
      <c r="W112" s="27">
        <f>VLOOKUP($A112,'Measure Inputs'!$A$2:$S$65,17,FALSE)</f>
        <v>0</v>
      </c>
      <c r="X112" s="27" t="str">
        <f>VLOOKUP($A112,'Measure Inputs'!$A$2:$S$65,18,FALSE)</f>
        <v>No</v>
      </c>
      <c r="Y112" s="32">
        <f>VLOOKUP($A112,'Measure Inputs'!$A$2:$S$65,19,FALSE)</f>
        <v>1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</row>
    <row r="113" spans="1:34" ht="14.4" x14ac:dyDescent="0.3">
      <c r="A113">
        <v>39</v>
      </c>
      <c r="B113" t="s">
        <v>147</v>
      </c>
      <c r="C113" t="s">
        <v>25</v>
      </c>
      <c r="D113" t="s">
        <v>33</v>
      </c>
      <c r="E113" t="s">
        <v>221</v>
      </c>
      <c r="F113" t="s">
        <v>23</v>
      </c>
      <c r="G113" t="s">
        <v>24</v>
      </c>
      <c r="H113">
        <v>16</v>
      </c>
      <c r="I113">
        <v>5.9593264422969118E-3</v>
      </c>
      <c r="J113" s="27" t="str">
        <f>VLOOKUP($A113,'Measure Inputs'!$A$2:$S$65,2,FALSE)</f>
        <v>Existing</v>
      </c>
      <c r="K113" s="27" t="str">
        <f>VLOOKUP($A113,'Measure Inputs'!$A$2:$S$65,3,FALSE)</f>
        <v>Energy Affordability</v>
      </c>
      <c r="L113" s="27" t="str">
        <f>VLOOKUP($A113,'Measure Inputs'!$A$2:$S$65,4,FALSE)</f>
        <v>Appliance</v>
      </c>
      <c r="M113" s="27" t="str">
        <f>VLOOKUP($A113,'Measure Inputs'!$A$2:$S$65,5,FALSE)</f>
        <v>Residential</v>
      </c>
      <c r="N113" s="27" t="str">
        <f>VLOOKUP($A113,'Measure Inputs'!$A$2:$S$65,7,FALSE)</f>
        <v>Appliances</v>
      </c>
      <c r="O113" s="27" t="str">
        <f>VLOOKUP($A113,'Measure Inputs'!$A$2:$S$65,9,FALSE)</f>
        <v>Induction Cooking Stove top</v>
      </c>
      <c r="P113" s="27" t="str">
        <f>VLOOKUP($A113,'Measure Inputs'!$A$2:$S$65,10,FALSE)</f>
        <v>Standard Electric Stove top</v>
      </c>
      <c r="Q113" s="27" t="str">
        <f>VLOOKUP($A113,'Measure Inputs'!$A$2:$S$65,11,FALSE)</f>
        <v>per unit</v>
      </c>
      <c r="R113" s="27" t="str">
        <f>VLOOKUP($A113,'Measure Inputs'!$A$2:$S$65,12,FALSE)</f>
        <v>Time of Sale</v>
      </c>
      <c r="S113" s="27">
        <f>VLOOKUP($A113,'Measure Inputs'!$A$2:$S$65,13,FALSE)</f>
        <v>16</v>
      </c>
      <c r="T113" s="27">
        <f>VLOOKUP($A113,'Measure Inputs'!$A$2:$S$65,14,FALSE)</f>
        <v>1085.58</v>
      </c>
      <c r="U113" s="27">
        <f>VLOOKUP($A113,'Measure Inputs'!$A$2:$S$65,15,FALSE)</f>
        <v>0</v>
      </c>
      <c r="V113" s="27">
        <f>VLOOKUP($A113,'Measure Inputs'!$A$2:$S$65,16,FALSE)</f>
        <v>144</v>
      </c>
      <c r="W113" s="27">
        <f>VLOOKUP($A113,'Measure Inputs'!$A$2:$S$65,17,FALSE)</f>
        <v>0</v>
      </c>
      <c r="X113" s="27" t="str">
        <f>VLOOKUP($A113,'Measure Inputs'!$A$2:$S$65,18,FALSE)</f>
        <v>No</v>
      </c>
      <c r="Y113" s="32">
        <f>VLOOKUP($A113,'Measure Inputs'!$A$2:$S$65,19,FALSE)</f>
        <v>1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</row>
    <row r="114" spans="1:34" ht="14.4" x14ac:dyDescent="0.3">
      <c r="A114">
        <v>39</v>
      </c>
      <c r="B114" t="s">
        <v>147</v>
      </c>
      <c r="C114" t="s">
        <v>25</v>
      </c>
      <c r="D114" t="s">
        <v>36</v>
      </c>
      <c r="E114" t="s">
        <v>221</v>
      </c>
      <c r="F114" t="s">
        <v>23</v>
      </c>
      <c r="G114" t="s">
        <v>24</v>
      </c>
      <c r="H114">
        <v>16</v>
      </c>
      <c r="I114">
        <v>6.4855407857222214E-3</v>
      </c>
      <c r="J114" s="27" t="str">
        <f>VLOOKUP($A114,'Measure Inputs'!$A$2:$S$65,2,FALSE)</f>
        <v>Existing</v>
      </c>
      <c r="K114" s="27" t="str">
        <f>VLOOKUP($A114,'Measure Inputs'!$A$2:$S$65,3,FALSE)</f>
        <v>Energy Affordability</v>
      </c>
      <c r="L114" s="27" t="str">
        <f>VLOOKUP($A114,'Measure Inputs'!$A$2:$S$65,4,FALSE)</f>
        <v>Appliance</v>
      </c>
      <c r="M114" s="27" t="str">
        <f>VLOOKUP($A114,'Measure Inputs'!$A$2:$S$65,5,FALSE)</f>
        <v>Residential</v>
      </c>
      <c r="N114" s="27" t="str">
        <f>VLOOKUP($A114,'Measure Inputs'!$A$2:$S$65,7,FALSE)</f>
        <v>Appliances</v>
      </c>
      <c r="O114" s="27" t="str">
        <f>VLOOKUP($A114,'Measure Inputs'!$A$2:$S$65,9,FALSE)</f>
        <v>Induction Cooking Stove top</v>
      </c>
      <c r="P114" s="27" t="str">
        <f>VLOOKUP($A114,'Measure Inputs'!$A$2:$S$65,10,FALSE)</f>
        <v>Standard Electric Stove top</v>
      </c>
      <c r="Q114" s="27" t="str">
        <f>VLOOKUP($A114,'Measure Inputs'!$A$2:$S$65,11,FALSE)</f>
        <v>per unit</v>
      </c>
      <c r="R114" s="27" t="str">
        <f>VLOOKUP($A114,'Measure Inputs'!$A$2:$S$65,12,FALSE)</f>
        <v>Time of Sale</v>
      </c>
      <c r="S114" s="27">
        <f>VLOOKUP($A114,'Measure Inputs'!$A$2:$S$65,13,FALSE)</f>
        <v>16</v>
      </c>
      <c r="T114" s="27">
        <f>VLOOKUP($A114,'Measure Inputs'!$A$2:$S$65,14,FALSE)</f>
        <v>1085.58</v>
      </c>
      <c r="U114" s="27">
        <f>VLOOKUP($A114,'Measure Inputs'!$A$2:$S$65,15,FALSE)</f>
        <v>0</v>
      </c>
      <c r="V114" s="27">
        <f>VLOOKUP($A114,'Measure Inputs'!$A$2:$S$65,16,FALSE)</f>
        <v>144</v>
      </c>
      <c r="W114" s="27">
        <f>VLOOKUP($A114,'Measure Inputs'!$A$2:$S$65,17,FALSE)</f>
        <v>0</v>
      </c>
      <c r="X114" s="27" t="str">
        <f>VLOOKUP($A114,'Measure Inputs'!$A$2:$S$65,18,FALSE)</f>
        <v>No</v>
      </c>
      <c r="Y114" s="32">
        <f>VLOOKUP($A114,'Measure Inputs'!$A$2:$S$65,19,FALSE)</f>
        <v>1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</row>
    <row r="115" spans="1:34" ht="14.4" x14ac:dyDescent="0.3">
      <c r="A115">
        <v>40</v>
      </c>
      <c r="B115" t="s">
        <v>151</v>
      </c>
      <c r="C115" t="s">
        <v>25</v>
      </c>
      <c r="D115" t="s">
        <v>26</v>
      </c>
      <c r="E115" t="s">
        <v>221</v>
      </c>
      <c r="F115" t="s">
        <v>23</v>
      </c>
      <c r="G115" t="s">
        <v>150</v>
      </c>
      <c r="H115">
        <v>12</v>
      </c>
      <c r="I115">
        <v>6.6241524462480779E-3</v>
      </c>
      <c r="J115" s="27" t="str">
        <f>VLOOKUP($A115,'Measure Inputs'!$A$2:$S$65,2,FALSE)</f>
        <v>Existing</v>
      </c>
      <c r="K115" s="27" t="str">
        <f>VLOOKUP($A115,'Measure Inputs'!$A$2:$S$65,3,FALSE)</f>
        <v>Energy Affordability</v>
      </c>
      <c r="L115" s="27" t="str">
        <f>VLOOKUP($A115,'Measure Inputs'!$A$2:$S$65,4,FALSE)</f>
        <v>Appliance-Freezer</v>
      </c>
      <c r="M115" s="27" t="str">
        <f>VLOOKUP($A115,'Measure Inputs'!$A$2:$S$65,5,FALSE)</f>
        <v>Residential</v>
      </c>
      <c r="N115" s="27" t="str">
        <f>VLOOKUP($A115,'Measure Inputs'!$A$2:$S$65,7,FALSE)</f>
        <v>Appliances</v>
      </c>
      <c r="O115" s="27" t="str">
        <f>VLOOKUP($A115,'Measure Inputs'!$A$2:$S$65,9,FALSE)</f>
        <v>ENERGY STAR Freezer</v>
      </c>
      <c r="P115" s="27" t="str">
        <f>VLOOKUP($A115,'Measure Inputs'!$A$2:$S$65,10,FALSE)</f>
        <v>Standard Freezer</v>
      </c>
      <c r="Q115" s="27" t="str">
        <f>VLOOKUP($A115,'Measure Inputs'!$A$2:$S$65,11,FALSE)</f>
        <v>per unit</v>
      </c>
      <c r="R115" s="27" t="str">
        <f>VLOOKUP($A115,'Measure Inputs'!$A$2:$S$65,12,FALSE)</f>
        <v>Time of Sale</v>
      </c>
      <c r="S115" s="27">
        <f>VLOOKUP($A115,'Measure Inputs'!$A$2:$S$65,13,FALSE)</f>
        <v>12</v>
      </c>
      <c r="T115" s="27">
        <f>VLOOKUP($A115,'Measure Inputs'!$A$2:$S$65,14,FALSE)</f>
        <v>6.8000000000000007</v>
      </c>
      <c r="U115" s="27">
        <f>VLOOKUP($A115,'Measure Inputs'!$A$2:$S$65,15,FALSE)</f>
        <v>0</v>
      </c>
      <c r="V115" s="27">
        <f>VLOOKUP($A115,'Measure Inputs'!$A$2:$S$65,16,FALSE)</f>
        <v>3.4000000000000004</v>
      </c>
      <c r="W115" s="27">
        <f>VLOOKUP($A115,'Measure Inputs'!$A$2:$S$65,17,FALSE)</f>
        <v>0</v>
      </c>
      <c r="X115" s="27" t="str">
        <f>VLOOKUP($A115,'Measure Inputs'!$A$2:$S$65,18,FALSE)</f>
        <v>No</v>
      </c>
      <c r="Y115" s="32">
        <f>VLOOKUP($A115,'Measure Inputs'!$A$2:$S$65,19,FALSE)</f>
        <v>1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</row>
    <row r="116" spans="1:34" ht="14.4" x14ac:dyDescent="0.3">
      <c r="A116">
        <v>40</v>
      </c>
      <c r="B116" t="s">
        <v>151</v>
      </c>
      <c r="C116" t="s">
        <v>25</v>
      </c>
      <c r="D116" t="s">
        <v>33</v>
      </c>
      <c r="E116" t="s">
        <v>221</v>
      </c>
      <c r="F116" t="s">
        <v>23</v>
      </c>
      <c r="G116" t="s">
        <v>150</v>
      </c>
      <c r="H116">
        <v>12</v>
      </c>
      <c r="I116">
        <v>1.380644147682639E-2</v>
      </c>
      <c r="J116" s="27" t="str">
        <f>VLOOKUP($A116,'Measure Inputs'!$A$2:$S$65,2,FALSE)</f>
        <v>Existing</v>
      </c>
      <c r="K116" s="27" t="str">
        <f>VLOOKUP($A116,'Measure Inputs'!$A$2:$S$65,3,FALSE)</f>
        <v>Energy Affordability</v>
      </c>
      <c r="L116" s="27" t="str">
        <f>VLOOKUP($A116,'Measure Inputs'!$A$2:$S$65,4,FALSE)</f>
        <v>Appliance-Freezer</v>
      </c>
      <c r="M116" s="27" t="str">
        <f>VLOOKUP($A116,'Measure Inputs'!$A$2:$S$65,5,FALSE)</f>
        <v>Residential</v>
      </c>
      <c r="N116" s="27" t="str">
        <f>VLOOKUP($A116,'Measure Inputs'!$A$2:$S$65,7,FALSE)</f>
        <v>Appliances</v>
      </c>
      <c r="O116" s="27" t="str">
        <f>VLOOKUP($A116,'Measure Inputs'!$A$2:$S$65,9,FALSE)</f>
        <v>ENERGY STAR Freezer</v>
      </c>
      <c r="P116" s="27" t="str">
        <f>VLOOKUP($A116,'Measure Inputs'!$A$2:$S$65,10,FALSE)</f>
        <v>Standard Freezer</v>
      </c>
      <c r="Q116" s="27" t="str">
        <f>VLOOKUP($A116,'Measure Inputs'!$A$2:$S$65,11,FALSE)</f>
        <v>per unit</v>
      </c>
      <c r="R116" s="27" t="str">
        <f>VLOOKUP($A116,'Measure Inputs'!$A$2:$S$65,12,FALSE)</f>
        <v>Time of Sale</v>
      </c>
      <c r="S116" s="27">
        <f>VLOOKUP($A116,'Measure Inputs'!$A$2:$S$65,13,FALSE)</f>
        <v>12</v>
      </c>
      <c r="T116" s="27">
        <f>VLOOKUP($A116,'Measure Inputs'!$A$2:$S$65,14,FALSE)</f>
        <v>6.8000000000000007</v>
      </c>
      <c r="U116" s="27">
        <f>VLOOKUP($A116,'Measure Inputs'!$A$2:$S$65,15,FALSE)</f>
        <v>0</v>
      </c>
      <c r="V116" s="27">
        <f>VLOOKUP($A116,'Measure Inputs'!$A$2:$S$65,16,FALSE)</f>
        <v>3.4000000000000004</v>
      </c>
      <c r="W116" s="27">
        <f>VLOOKUP($A116,'Measure Inputs'!$A$2:$S$65,17,FALSE)</f>
        <v>0</v>
      </c>
      <c r="X116" s="27" t="str">
        <f>VLOOKUP($A116,'Measure Inputs'!$A$2:$S$65,18,FALSE)</f>
        <v>No</v>
      </c>
      <c r="Y116" s="32">
        <f>VLOOKUP($A116,'Measure Inputs'!$A$2:$S$65,19,FALSE)</f>
        <v>1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</row>
    <row r="117" spans="1:34" ht="14.4" x14ac:dyDescent="0.3">
      <c r="A117">
        <v>40</v>
      </c>
      <c r="B117" t="s">
        <v>151</v>
      </c>
      <c r="C117" t="s">
        <v>25</v>
      </c>
      <c r="D117" t="s">
        <v>36</v>
      </c>
      <c r="E117" t="s">
        <v>221</v>
      </c>
      <c r="F117" t="s">
        <v>23</v>
      </c>
      <c r="G117" t="s">
        <v>150</v>
      </c>
      <c r="H117">
        <v>12</v>
      </c>
      <c r="I117">
        <v>1.2506618759455371E-2</v>
      </c>
      <c r="J117" s="27" t="str">
        <f>VLOOKUP($A117,'Measure Inputs'!$A$2:$S$65,2,FALSE)</f>
        <v>Existing</v>
      </c>
      <c r="K117" s="27" t="str">
        <f>VLOOKUP($A117,'Measure Inputs'!$A$2:$S$65,3,FALSE)</f>
        <v>Energy Affordability</v>
      </c>
      <c r="L117" s="27" t="str">
        <f>VLOOKUP($A117,'Measure Inputs'!$A$2:$S$65,4,FALSE)</f>
        <v>Appliance-Freezer</v>
      </c>
      <c r="M117" s="27" t="str">
        <f>VLOOKUP($A117,'Measure Inputs'!$A$2:$S$65,5,FALSE)</f>
        <v>Residential</v>
      </c>
      <c r="N117" s="27" t="str">
        <f>VLOOKUP($A117,'Measure Inputs'!$A$2:$S$65,7,FALSE)</f>
        <v>Appliances</v>
      </c>
      <c r="O117" s="27" t="str">
        <f>VLOOKUP($A117,'Measure Inputs'!$A$2:$S$65,9,FALSE)</f>
        <v>ENERGY STAR Freezer</v>
      </c>
      <c r="P117" s="27" t="str">
        <f>VLOOKUP($A117,'Measure Inputs'!$A$2:$S$65,10,FALSE)</f>
        <v>Standard Freezer</v>
      </c>
      <c r="Q117" s="27" t="str">
        <f>VLOOKUP($A117,'Measure Inputs'!$A$2:$S$65,11,FALSE)</f>
        <v>per unit</v>
      </c>
      <c r="R117" s="27" t="str">
        <f>VLOOKUP($A117,'Measure Inputs'!$A$2:$S$65,12,FALSE)</f>
        <v>Time of Sale</v>
      </c>
      <c r="S117" s="27">
        <f>VLOOKUP($A117,'Measure Inputs'!$A$2:$S$65,13,FALSE)</f>
        <v>12</v>
      </c>
      <c r="T117" s="27">
        <f>VLOOKUP($A117,'Measure Inputs'!$A$2:$S$65,14,FALSE)</f>
        <v>6.8000000000000007</v>
      </c>
      <c r="U117" s="27">
        <f>VLOOKUP($A117,'Measure Inputs'!$A$2:$S$65,15,FALSE)</f>
        <v>0</v>
      </c>
      <c r="V117" s="27">
        <f>VLOOKUP($A117,'Measure Inputs'!$A$2:$S$65,16,FALSE)</f>
        <v>3.4000000000000004</v>
      </c>
      <c r="W117" s="27">
        <f>VLOOKUP($A117,'Measure Inputs'!$A$2:$S$65,17,FALSE)</f>
        <v>0</v>
      </c>
      <c r="X117" s="27" t="str">
        <f>VLOOKUP($A117,'Measure Inputs'!$A$2:$S$65,18,FALSE)</f>
        <v>No</v>
      </c>
      <c r="Y117" s="32">
        <f>VLOOKUP($A117,'Measure Inputs'!$A$2:$S$65,19,FALSE)</f>
        <v>1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</row>
    <row r="118" spans="1:34" ht="14.4" x14ac:dyDescent="0.3">
      <c r="A118">
        <v>41</v>
      </c>
      <c r="B118" t="s">
        <v>153</v>
      </c>
      <c r="C118" t="s">
        <v>25</v>
      </c>
      <c r="D118" t="s">
        <v>26</v>
      </c>
      <c r="E118" t="s">
        <v>221</v>
      </c>
      <c r="F118" t="s">
        <v>23</v>
      </c>
      <c r="G118" t="s">
        <v>24</v>
      </c>
      <c r="H118">
        <v>12</v>
      </c>
      <c r="I118">
        <v>5.7545722136260807E-3</v>
      </c>
      <c r="J118" s="27" t="str">
        <f>VLOOKUP($A118,'Measure Inputs'!$A$2:$S$65,2,FALSE)</f>
        <v>Existing</v>
      </c>
      <c r="K118" s="27" t="str">
        <f>VLOOKUP($A118,'Measure Inputs'!$A$2:$S$65,3,FALSE)</f>
        <v>Energy Affordability</v>
      </c>
      <c r="L118" s="27" t="str">
        <f>VLOOKUP($A118,'Measure Inputs'!$A$2:$S$65,4,FALSE)</f>
        <v>Appliance</v>
      </c>
      <c r="M118" s="27" t="str">
        <f>VLOOKUP($A118,'Measure Inputs'!$A$2:$S$65,5,FALSE)</f>
        <v>Residential</v>
      </c>
      <c r="N118" s="27" t="str">
        <f>VLOOKUP($A118,'Measure Inputs'!$A$2:$S$65,7,FALSE)</f>
        <v>Appliances</v>
      </c>
      <c r="O118" s="27" t="str">
        <f>VLOOKUP($A118,'Measure Inputs'!$A$2:$S$65,9,FALSE)</f>
        <v>ENERGY STAR Refrigerator</v>
      </c>
      <c r="P118" s="27" t="str">
        <f>VLOOKUP($A118,'Measure Inputs'!$A$2:$S$65,10,FALSE)</f>
        <v>Standard Refrigerator</v>
      </c>
      <c r="Q118" s="27" t="str">
        <f>VLOOKUP($A118,'Measure Inputs'!$A$2:$S$65,11,FALSE)</f>
        <v>per unit</v>
      </c>
      <c r="R118" s="27" t="str">
        <f>VLOOKUP($A118,'Measure Inputs'!$A$2:$S$65,12,FALSE)</f>
        <v>Time of Sale</v>
      </c>
      <c r="S118" s="27">
        <f>VLOOKUP($A118,'Measure Inputs'!$A$2:$S$65,13,FALSE)</f>
        <v>12</v>
      </c>
      <c r="T118" s="27">
        <f>VLOOKUP($A118,'Measure Inputs'!$A$2:$S$65,14,FALSE)</f>
        <v>35.36</v>
      </c>
      <c r="U118" s="27">
        <f>VLOOKUP($A118,'Measure Inputs'!$A$2:$S$65,15,FALSE)</f>
        <v>0</v>
      </c>
      <c r="V118" s="27">
        <f>VLOOKUP($A118,'Measure Inputs'!$A$2:$S$65,16,FALSE)</f>
        <v>17.68</v>
      </c>
      <c r="W118" s="27">
        <f>VLOOKUP($A118,'Measure Inputs'!$A$2:$S$65,17,FALSE)</f>
        <v>0</v>
      </c>
      <c r="X118" s="27" t="str">
        <f>VLOOKUP($A118,'Measure Inputs'!$A$2:$S$65,18,FALSE)</f>
        <v>No</v>
      </c>
      <c r="Y118" s="32">
        <f>VLOOKUP($A118,'Measure Inputs'!$A$2:$S$65,19,FALSE)</f>
        <v>1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</row>
    <row r="119" spans="1:34" ht="14.4" x14ac:dyDescent="0.3">
      <c r="A119">
        <v>41</v>
      </c>
      <c r="B119" t="s">
        <v>153</v>
      </c>
      <c r="C119" t="s">
        <v>25</v>
      </c>
      <c r="D119" t="s">
        <v>33</v>
      </c>
      <c r="E119" t="s">
        <v>221</v>
      </c>
      <c r="F119" t="s">
        <v>23</v>
      </c>
      <c r="G119" t="s">
        <v>24</v>
      </c>
      <c r="H119">
        <v>12</v>
      </c>
      <c r="I119">
        <v>8.2416695319390658E-3</v>
      </c>
      <c r="J119" s="27" t="str">
        <f>VLOOKUP($A119,'Measure Inputs'!$A$2:$S$65,2,FALSE)</f>
        <v>Existing</v>
      </c>
      <c r="K119" s="27" t="str">
        <f>VLOOKUP($A119,'Measure Inputs'!$A$2:$S$65,3,FALSE)</f>
        <v>Energy Affordability</v>
      </c>
      <c r="L119" s="27" t="str">
        <f>VLOOKUP($A119,'Measure Inputs'!$A$2:$S$65,4,FALSE)</f>
        <v>Appliance</v>
      </c>
      <c r="M119" s="27" t="str">
        <f>VLOOKUP($A119,'Measure Inputs'!$A$2:$S$65,5,FALSE)</f>
        <v>Residential</v>
      </c>
      <c r="N119" s="27" t="str">
        <f>VLOOKUP($A119,'Measure Inputs'!$A$2:$S$65,7,FALSE)</f>
        <v>Appliances</v>
      </c>
      <c r="O119" s="27" t="str">
        <f>VLOOKUP($A119,'Measure Inputs'!$A$2:$S$65,9,FALSE)</f>
        <v>ENERGY STAR Refrigerator</v>
      </c>
      <c r="P119" s="27" t="str">
        <f>VLOOKUP($A119,'Measure Inputs'!$A$2:$S$65,10,FALSE)</f>
        <v>Standard Refrigerator</v>
      </c>
      <c r="Q119" s="27" t="str">
        <f>VLOOKUP($A119,'Measure Inputs'!$A$2:$S$65,11,FALSE)</f>
        <v>per unit</v>
      </c>
      <c r="R119" s="27" t="str">
        <f>VLOOKUP($A119,'Measure Inputs'!$A$2:$S$65,12,FALSE)</f>
        <v>Time of Sale</v>
      </c>
      <c r="S119" s="27">
        <f>VLOOKUP($A119,'Measure Inputs'!$A$2:$S$65,13,FALSE)</f>
        <v>12</v>
      </c>
      <c r="T119" s="27">
        <f>VLOOKUP($A119,'Measure Inputs'!$A$2:$S$65,14,FALSE)</f>
        <v>35.36</v>
      </c>
      <c r="U119" s="27">
        <f>VLOOKUP($A119,'Measure Inputs'!$A$2:$S$65,15,FALSE)</f>
        <v>0</v>
      </c>
      <c r="V119" s="27">
        <f>VLOOKUP($A119,'Measure Inputs'!$A$2:$S$65,16,FALSE)</f>
        <v>17.68</v>
      </c>
      <c r="W119" s="27">
        <f>VLOOKUP($A119,'Measure Inputs'!$A$2:$S$65,17,FALSE)</f>
        <v>0</v>
      </c>
      <c r="X119" s="27" t="str">
        <f>VLOOKUP($A119,'Measure Inputs'!$A$2:$S$65,18,FALSE)</f>
        <v>No</v>
      </c>
      <c r="Y119" s="32">
        <f>VLOOKUP($A119,'Measure Inputs'!$A$2:$S$65,19,FALSE)</f>
        <v>1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</row>
    <row r="120" spans="1:34" ht="14.4" x14ac:dyDescent="0.3">
      <c r="A120">
        <v>41</v>
      </c>
      <c r="B120" t="s">
        <v>153</v>
      </c>
      <c r="C120" t="s">
        <v>25</v>
      </c>
      <c r="D120" t="s">
        <v>36</v>
      </c>
      <c r="E120" t="s">
        <v>221</v>
      </c>
      <c r="F120" t="s">
        <v>23</v>
      </c>
      <c r="G120" t="s">
        <v>24</v>
      </c>
      <c r="H120">
        <v>12</v>
      </c>
      <c r="I120">
        <v>1.2460010474573921E-2</v>
      </c>
      <c r="J120" s="27" t="str">
        <f>VLOOKUP($A120,'Measure Inputs'!$A$2:$S$65,2,FALSE)</f>
        <v>Existing</v>
      </c>
      <c r="K120" s="27" t="str">
        <f>VLOOKUP($A120,'Measure Inputs'!$A$2:$S$65,3,FALSE)</f>
        <v>Energy Affordability</v>
      </c>
      <c r="L120" s="27" t="str">
        <f>VLOOKUP($A120,'Measure Inputs'!$A$2:$S$65,4,FALSE)</f>
        <v>Appliance</v>
      </c>
      <c r="M120" s="27" t="str">
        <f>VLOOKUP($A120,'Measure Inputs'!$A$2:$S$65,5,FALSE)</f>
        <v>Residential</v>
      </c>
      <c r="N120" s="27" t="str">
        <f>VLOOKUP($A120,'Measure Inputs'!$A$2:$S$65,7,FALSE)</f>
        <v>Appliances</v>
      </c>
      <c r="O120" s="27" t="str">
        <f>VLOOKUP($A120,'Measure Inputs'!$A$2:$S$65,9,FALSE)</f>
        <v>ENERGY STAR Refrigerator</v>
      </c>
      <c r="P120" s="27" t="str">
        <f>VLOOKUP($A120,'Measure Inputs'!$A$2:$S$65,10,FALSE)</f>
        <v>Standard Refrigerator</v>
      </c>
      <c r="Q120" s="27" t="str">
        <f>VLOOKUP($A120,'Measure Inputs'!$A$2:$S$65,11,FALSE)</f>
        <v>per unit</v>
      </c>
      <c r="R120" s="27" t="str">
        <f>VLOOKUP($A120,'Measure Inputs'!$A$2:$S$65,12,FALSE)</f>
        <v>Time of Sale</v>
      </c>
      <c r="S120" s="27">
        <f>VLOOKUP($A120,'Measure Inputs'!$A$2:$S$65,13,FALSE)</f>
        <v>12</v>
      </c>
      <c r="T120" s="27">
        <f>VLOOKUP($A120,'Measure Inputs'!$A$2:$S$65,14,FALSE)</f>
        <v>35.36</v>
      </c>
      <c r="U120" s="27">
        <f>VLOOKUP($A120,'Measure Inputs'!$A$2:$S$65,15,FALSE)</f>
        <v>0</v>
      </c>
      <c r="V120" s="27">
        <f>VLOOKUP($A120,'Measure Inputs'!$A$2:$S$65,16,FALSE)</f>
        <v>17.68</v>
      </c>
      <c r="W120" s="27">
        <f>VLOOKUP($A120,'Measure Inputs'!$A$2:$S$65,17,FALSE)</f>
        <v>0</v>
      </c>
      <c r="X120" s="27" t="str">
        <f>VLOOKUP($A120,'Measure Inputs'!$A$2:$S$65,18,FALSE)</f>
        <v>No</v>
      </c>
      <c r="Y120" s="32">
        <f>VLOOKUP($A120,'Measure Inputs'!$A$2:$S$65,19,FALSE)</f>
        <v>1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</row>
    <row r="121" spans="1:34" ht="14.4" x14ac:dyDescent="0.3">
      <c r="A121">
        <v>42</v>
      </c>
      <c r="B121" t="s">
        <v>155</v>
      </c>
      <c r="C121" t="s">
        <v>25</v>
      </c>
      <c r="D121" t="s">
        <v>26</v>
      </c>
      <c r="E121" t="s">
        <v>221</v>
      </c>
      <c r="F121" t="s">
        <v>23</v>
      </c>
      <c r="G121" t="s">
        <v>102</v>
      </c>
      <c r="H121">
        <v>12</v>
      </c>
      <c r="I121">
        <v>4.4903739525916912E-2</v>
      </c>
      <c r="J121" s="27" t="str">
        <f>VLOOKUP($A121,'Measure Inputs'!$A$2:$S$65,2,FALSE)</f>
        <v>Existing</v>
      </c>
      <c r="K121" s="27" t="str">
        <f>VLOOKUP($A121,'Measure Inputs'!$A$2:$S$65,3,FALSE)</f>
        <v>Energy Affordability</v>
      </c>
      <c r="L121" s="27" t="str">
        <f>VLOOKUP($A121,'Measure Inputs'!$A$2:$S$65,4,FALSE)</f>
        <v>HVAC</v>
      </c>
      <c r="M121" s="27" t="str">
        <f>VLOOKUP($A121,'Measure Inputs'!$A$2:$S$65,5,FALSE)</f>
        <v>Residential</v>
      </c>
      <c r="N121" s="27" t="str">
        <f>VLOOKUP($A121,'Measure Inputs'!$A$2:$S$65,7,FALSE)</f>
        <v>Cooling</v>
      </c>
      <c r="O121" s="27" t="str">
        <f>VLOOKUP($A121,'Measure Inputs'!$A$2:$S$65,9,FALSE)</f>
        <v>ENERGY STAR Room Air Conditioner</v>
      </c>
      <c r="P121" s="27" t="str">
        <f>VLOOKUP($A121,'Measure Inputs'!$A$2:$S$65,10,FALSE)</f>
        <v>Non-ENERGY STAR Room Air Conditioner</v>
      </c>
      <c r="Q121" s="27" t="str">
        <f>VLOOKUP($A121,'Measure Inputs'!$A$2:$S$65,11,FALSE)</f>
        <v xml:space="preserve">per unit </v>
      </c>
      <c r="R121" s="27" t="str">
        <f>VLOOKUP($A121,'Measure Inputs'!$A$2:$S$65,12,FALSE)</f>
        <v>Time of Sale</v>
      </c>
      <c r="S121" s="27">
        <f>VLOOKUP($A121,'Measure Inputs'!$A$2:$S$65,13,FALSE)</f>
        <v>12</v>
      </c>
      <c r="T121" s="27">
        <f>VLOOKUP($A121,'Measure Inputs'!$A$2:$S$65,14,FALSE)</f>
        <v>54.400000000000006</v>
      </c>
      <c r="U121" s="27">
        <f>VLOOKUP($A121,'Measure Inputs'!$A$2:$S$65,15,FALSE)</f>
        <v>0</v>
      </c>
      <c r="V121" s="27">
        <f>VLOOKUP($A121,'Measure Inputs'!$A$2:$S$65,16,FALSE)</f>
        <v>27.200000000000003</v>
      </c>
      <c r="W121" s="27">
        <f>VLOOKUP($A121,'Measure Inputs'!$A$2:$S$65,17,FALSE)</f>
        <v>0</v>
      </c>
      <c r="X121" s="27" t="str">
        <f>VLOOKUP($A121,'Measure Inputs'!$A$2:$S$65,18,FALSE)</f>
        <v>No</v>
      </c>
      <c r="Y121" s="32">
        <f>VLOOKUP($A121,'Measure Inputs'!$A$2:$S$65,19,FALSE)</f>
        <v>0.5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</row>
    <row r="122" spans="1:34" ht="14.4" x14ac:dyDescent="0.3">
      <c r="A122">
        <v>42</v>
      </c>
      <c r="B122" t="s">
        <v>155</v>
      </c>
      <c r="C122" t="s">
        <v>25</v>
      </c>
      <c r="D122" t="s">
        <v>33</v>
      </c>
      <c r="E122" t="s">
        <v>221</v>
      </c>
      <c r="F122" t="s">
        <v>23</v>
      </c>
      <c r="G122" t="s">
        <v>102</v>
      </c>
      <c r="H122">
        <v>12</v>
      </c>
      <c r="I122">
        <v>6.2709606115494435E-2</v>
      </c>
      <c r="J122" s="27" t="str">
        <f>VLOOKUP($A122,'Measure Inputs'!$A$2:$S$65,2,FALSE)</f>
        <v>Existing</v>
      </c>
      <c r="K122" s="27" t="str">
        <f>VLOOKUP($A122,'Measure Inputs'!$A$2:$S$65,3,FALSE)</f>
        <v>Energy Affordability</v>
      </c>
      <c r="L122" s="27" t="str">
        <f>VLOOKUP($A122,'Measure Inputs'!$A$2:$S$65,4,FALSE)</f>
        <v>HVAC</v>
      </c>
      <c r="M122" s="27" t="str">
        <f>VLOOKUP($A122,'Measure Inputs'!$A$2:$S$65,5,FALSE)</f>
        <v>Residential</v>
      </c>
      <c r="N122" s="27" t="str">
        <f>VLOOKUP($A122,'Measure Inputs'!$A$2:$S$65,7,FALSE)</f>
        <v>Cooling</v>
      </c>
      <c r="O122" s="27" t="str">
        <f>VLOOKUP($A122,'Measure Inputs'!$A$2:$S$65,9,FALSE)</f>
        <v>ENERGY STAR Room Air Conditioner</v>
      </c>
      <c r="P122" s="27" t="str">
        <f>VLOOKUP($A122,'Measure Inputs'!$A$2:$S$65,10,FALSE)</f>
        <v>Non-ENERGY STAR Room Air Conditioner</v>
      </c>
      <c r="Q122" s="27" t="str">
        <f>VLOOKUP($A122,'Measure Inputs'!$A$2:$S$65,11,FALSE)</f>
        <v xml:space="preserve">per unit </v>
      </c>
      <c r="R122" s="27" t="str">
        <f>VLOOKUP($A122,'Measure Inputs'!$A$2:$S$65,12,FALSE)</f>
        <v>Time of Sale</v>
      </c>
      <c r="S122" s="27">
        <f>VLOOKUP($A122,'Measure Inputs'!$A$2:$S$65,13,FALSE)</f>
        <v>12</v>
      </c>
      <c r="T122" s="27">
        <f>VLOOKUP($A122,'Measure Inputs'!$A$2:$S$65,14,FALSE)</f>
        <v>54.400000000000006</v>
      </c>
      <c r="U122" s="27">
        <f>VLOOKUP($A122,'Measure Inputs'!$A$2:$S$65,15,FALSE)</f>
        <v>0</v>
      </c>
      <c r="V122" s="27">
        <f>VLOOKUP($A122,'Measure Inputs'!$A$2:$S$65,16,FALSE)</f>
        <v>27.200000000000003</v>
      </c>
      <c r="W122" s="27">
        <f>VLOOKUP($A122,'Measure Inputs'!$A$2:$S$65,17,FALSE)</f>
        <v>0</v>
      </c>
      <c r="X122" s="27" t="str">
        <f>VLOOKUP($A122,'Measure Inputs'!$A$2:$S$65,18,FALSE)</f>
        <v>No</v>
      </c>
      <c r="Y122" s="32">
        <f>VLOOKUP($A122,'Measure Inputs'!$A$2:$S$65,19,FALSE)</f>
        <v>0.5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</row>
    <row r="123" spans="1:34" ht="14.4" x14ac:dyDescent="0.3">
      <c r="A123">
        <v>42</v>
      </c>
      <c r="B123" t="s">
        <v>155</v>
      </c>
      <c r="C123" t="s">
        <v>25</v>
      </c>
      <c r="D123" t="s">
        <v>36</v>
      </c>
      <c r="E123" t="s">
        <v>221</v>
      </c>
      <c r="F123" t="s">
        <v>23</v>
      </c>
      <c r="G123" t="s">
        <v>102</v>
      </c>
      <c r="H123">
        <v>12</v>
      </c>
      <c r="I123">
        <v>8.9796964050854883E-2</v>
      </c>
      <c r="J123" s="27" t="str">
        <f>VLOOKUP($A123,'Measure Inputs'!$A$2:$S$65,2,FALSE)</f>
        <v>Existing</v>
      </c>
      <c r="K123" s="27" t="str">
        <f>VLOOKUP($A123,'Measure Inputs'!$A$2:$S$65,3,FALSE)</f>
        <v>Energy Affordability</v>
      </c>
      <c r="L123" s="27" t="str">
        <f>VLOOKUP($A123,'Measure Inputs'!$A$2:$S$65,4,FALSE)</f>
        <v>HVAC</v>
      </c>
      <c r="M123" s="27" t="str">
        <f>VLOOKUP($A123,'Measure Inputs'!$A$2:$S$65,5,FALSE)</f>
        <v>Residential</v>
      </c>
      <c r="N123" s="27" t="str">
        <f>VLOOKUP($A123,'Measure Inputs'!$A$2:$S$65,7,FALSE)</f>
        <v>Cooling</v>
      </c>
      <c r="O123" s="27" t="str">
        <f>VLOOKUP($A123,'Measure Inputs'!$A$2:$S$65,9,FALSE)</f>
        <v>ENERGY STAR Room Air Conditioner</v>
      </c>
      <c r="P123" s="27" t="str">
        <f>VLOOKUP($A123,'Measure Inputs'!$A$2:$S$65,10,FALSE)</f>
        <v>Non-ENERGY STAR Room Air Conditioner</v>
      </c>
      <c r="Q123" s="27" t="str">
        <f>VLOOKUP($A123,'Measure Inputs'!$A$2:$S$65,11,FALSE)</f>
        <v xml:space="preserve">per unit </v>
      </c>
      <c r="R123" s="27" t="str">
        <f>VLOOKUP($A123,'Measure Inputs'!$A$2:$S$65,12,FALSE)</f>
        <v>Time of Sale</v>
      </c>
      <c r="S123" s="27">
        <f>VLOOKUP($A123,'Measure Inputs'!$A$2:$S$65,13,FALSE)</f>
        <v>12</v>
      </c>
      <c r="T123" s="27">
        <f>VLOOKUP($A123,'Measure Inputs'!$A$2:$S$65,14,FALSE)</f>
        <v>54.400000000000006</v>
      </c>
      <c r="U123" s="27">
        <f>VLOOKUP($A123,'Measure Inputs'!$A$2:$S$65,15,FALSE)</f>
        <v>0</v>
      </c>
      <c r="V123" s="27">
        <f>VLOOKUP($A123,'Measure Inputs'!$A$2:$S$65,16,FALSE)</f>
        <v>27.200000000000003</v>
      </c>
      <c r="W123" s="27">
        <f>VLOOKUP($A123,'Measure Inputs'!$A$2:$S$65,17,FALSE)</f>
        <v>0</v>
      </c>
      <c r="X123" s="27" t="str">
        <f>VLOOKUP($A123,'Measure Inputs'!$A$2:$S$65,18,FALSE)</f>
        <v>No</v>
      </c>
      <c r="Y123" s="32">
        <f>VLOOKUP($A123,'Measure Inputs'!$A$2:$S$65,19,FALSE)</f>
        <v>0.5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</row>
    <row r="124" spans="1:34" ht="14.4" x14ac:dyDescent="0.3">
      <c r="A124">
        <v>43</v>
      </c>
      <c r="B124" t="s">
        <v>158</v>
      </c>
      <c r="C124" t="s">
        <v>25</v>
      </c>
      <c r="D124" t="s">
        <v>26</v>
      </c>
      <c r="E124" t="s">
        <v>221</v>
      </c>
      <c r="F124" t="s">
        <v>23</v>
      </c>
      <c r="G124" t="s">
        <v>53</v>
      </c>
      <c r="H124">
        <v>2</v>
      </c>
      <c r="I124">
        <v>1.361995153473344E-2</v>
      </c>
      <c r="J124" s="27" t="str">
        <f>VLOOKUP($A124,'Measure Inputs'!$A$2:$S$65,2,FALSE)</f>
        <v>Existing</v>
      </c>
      <c r="K124" s="27" t="str">
        <f>VLOOKUP($A124,'Measure Inputs'!$A$2:$S$65,3,FALSE)</f>
        <v>Energy Affordability</v>
      </c>
      <c r="L124" s="27" t="str">
        <f>VLOOKUP($A124,'Measure Inputs'!$A$2:$S$65,4,FALSE)</f>
        <v>DHW</v>
      </c>
      <c r="M124" s="27" t="str">
        <f>VLOOKUP($A124,'Measure Inputs'!$A$2:$S$65,5,FALSE)</f>
        <v>Residential</v>
      </c>
      <c r="N124" s="27" t="str">
        <f>VLOOKUP($A124,'Measure Inputs'!$A$2:$S$65,7,FALSE)</f>
        <v>Water Heating</v>
      </c>
      <c r="O124" s="27" t="str">
        <f>VLOOKUP($A124,'Measure Inputs'!$A$2:$S$65,9,FALSE)</f>
        <v>Water Heater Temperature Setback (from 125 to 120 degrees)</v>
      </c>
      <c r="P124" s="27" t="str">
        <f>VLOOKUP($A124,'Measure Inputs'!$A$2:$S$65,10,FALSE)</f>
        <v>No temperature setback</v>
      </c>
      <c r="Q124" s="27" t="str">
        <f>VLOOKUP($A124,'Measure Inputs'!$A$2:$S$65,11,FALSE)</f>
        <v>per home</v>
      </c>
      <c r="R124" s="27" t="str">
        <f>VLOOKUP($A124,'Measure Inputs'!$A$2:$S$65,12,FALSE)</f>
        <v>Retrofit</v>
      </c>
      <c r="S124" s="27">
        <f>VLOOKUP($A124,'Measure Inputs'!$A$2:$S$65,13,FALSE)</f>
        <v>2</v>
      </c>
      <c r="T124" s="27">
        <f>VLOOKUP($A124,'Measure Inputs'!$A$2:$S$65,14,FALSE)</f>
        <v>6.8000000000000007</v>
      </c>
      <c r="U124" s="27">
        <f>VLOOKUP($A124,'Measure Inputs'!$A$2:$S$65,15,FALSE)</f>
        <v>0</v>
      </c>
      <c r="V124" s="27">
        <f>VLOOKUP($A124,'Measure Inputs'!$A$2:$S$65,16,FALSE)</f>
        <v>3.4000000000000004</v>
      </c>
      <c r="W124" s="27">
        <f>VLOOKUP($A124,'Measure Inputs'!$A$2:$S$65,17,FALSE)</f>
        <v>0</v>
      </c>
      <c r="X124" s="27" t="str">
        <f>VLOOKUP($A124,'Measure Inputs'!$A$2:$S$65,18,FALSE)</f>
        <v>No</v>
      </c>
      <c r="Y124" s="32">
        <f>VLOOKUP($A124,'Measure Inputs'!$A$2:$S$65,19,FALSE)</f>
        <v>1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</row>
    <row r="125" spans="1:34" ht="14.4" x14ac:dyDescent="0.3">
      <c r="A125">
        <v>43</v>
      </c>
      <c r="B125" t="s">
        <v>158</v>
      </c>
      <c r="C125" t="s">
        <v>25</v>
      </c>
      <c r="D125" t="s">
        <v>33</v>
      </c>
      <c r="E125" t="s">
        <v>221</v>
      </c>
      <c r="F125" t="s">
        <v>23</v>
      </c>
      <c r="G125" t="s">
        <v>53</v>
      </c>
      <c r="H125">
        <v>2</v>
      </c>
      <c r="I125">
        <v>1.3620646986035E-2</v>
      </c>
      <c r="J125" s="27" t="str">
        <f>VLOOKUP($A125,'Measure Inputs'!$A$2:$S$65,2,FALSE)</f>
        <v>Existing</v>
      </c>
      <c r="K125" s="27" t="str">
        <f>VLOOKUP($A125,'Measure Inputs'!$A$2:$S$65,3,FALSE)</f>
        <v>Energy Affordability</v>
      </c>
      <c r="L125" s="27" t="str">
        <f>VLOOKUP($A125,'Measure Inputs'!$A$2:$S$65,4,FALSE)</f>
        <v>DHW</v>
      </c>
      <c r="M125" s="27" t="str">
        <f>VLOOKUP($A125,'Measure Inputs'!$A$2:$S$65,5,FALSE)</f>
        <v>Residential</v>
      </c>
      <c r="N125" s="27" t="str">
        <f>VLOOKUP($A125,'Measure Inputs'!$A$2:$S$65,7,FALSE)</f>
        <v>Water Heating</v>
      </c>
      <c r="O125" s="27" t="str">
        <f>VLOOKUP($A125,'Measure Inputs'!$A$2:$S$65,9,FALSE)</f>
        <v>Water Heater Temperature Setback (from 125 to 120 degrees)</v>
      </c>
      <c r="P125" s="27" t="str">
        <f>VLOOKUP($A125,'Measure Inputs'!$A$2:$S$65,10,FALSE)</f>
        <v>No temperature setback</v>
      </c>
      <c r="Q125" s="27" t="str">
        <f>VLOOKUP($A125,'Measure Inputs'!$A$2:$S$65,11,FALSE)</f>
        <v>per home</v>
      </c>
      <c r="R125" s="27" t="str">
        <f>VLOOKUP($A125,'Measure Inputs'!$A$2:$S$65,12,FALSE)</f>
        <v>Retrofit</v>
      </c>
      <c r="S125" s="27">
        <f>VLOOKUP($A125,'Measure Inputs'!$A$2:$S$65,13,FALSE)</f>
        <v>2</v>
      </c>
      <c r="T125" s="27">
        <f>VLOOKUP($A125,'Measure Inputs'!$A$2:$S$65,14,FALSE)</f>
        <v>6.8000000000000007</v>
      </c>
      <c r="U125" s="27">
        <f>VLOOKUP($A125,'Measure Inputs'!$A$2:$S$65,15,FALSE)</f>
        <v>0</v>
      </c>
      <c r="V125" s="27">
        <f>VLOOKUP($A125,'Measure Inputs'!$A$2:$S$65,16,FALSE)</f>
        <v>3.4000000000000004</v>
      </c>
      <c r="W125" s="27">
        <f>VLOOKUP($A125,'Measure Inputs'!$A$2:$S$65,17,FALSE)</f>
        <v>0</v>
      </c>
      <c r="X125" s="27" t="str">
        <f>VLOOKUP($A125,'Measure Inputs'!$A$2:$S$65,18,FALSE)</f>
        <v>No</v>
      </c>
      <c r="Y125" s="32">
        <f>VLOOKUP($A125,'Measure Inputs'!$A$2:$S$65,19,FALSE)</f>
        <v>1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</row>
    <row r="126" spans="1:34" ht="14.4" x14ac:dyDescent="0.3">
      <c r="A126">
        <v>43</v>
      </c>
      <c r="B126" t="s">
        <v>158</v>
      </c>
      <c r="C126" t="s">
        <v>25</v>
      </c>
      <c r="D126" t="s">
        <v>36</v>
      </c>
      <c r="E126" t="s">
        <v>221</v>
      </c>
      <c r="F126" t="s">
        <v>23</v>
      </c>
      <c r="G126" t="s">
        <v>53</v>
      </c>
      <c r="H126">
        <v>2</v>
      </c>
      <c r="I126">
        <v>1.3619787774622629E-2</v>
      </c>
      <c r="J126" s="27" t="str">
        <f>VLOOKUP($A126,'Measure Inputs'!$A$2:$S$65,2,FALSE)</f>
        <v>Existing</v>
      </c>
      <c r="K126" s="27" t="str">
        <f>VLOOKUP($A126,'Measure Inputs'!$A$2:$S$65,3,FALSE)</f>
        <v>Energy Affordability</v>
      </c>
      <c r="L126" s="27" t="str">
        <f>VLOOKUP($A126,'Measure Inputs'!$A$2:$S$65,4,FALSE)</f>
        <v>DHW</v>
      </c>
      <c r="M126" s="27" t="str">
        <f>VLOOKUP($A126,'Measure Inputs'!$A$2:$S$65,5,FALSE)</f>
        <v>Residential</v>
      </c>
      <c r="N126" s="27" t="str">
        <f>VLOOKUP($A126,'Measure Inputs'!$A$2:$S$65,7,FALSE)</f>
        <v>Water Heating</v>
      </c>
      <c r="O126" s="27" t="str">
        <f>VLOOKUP($A126,'Measure Inputs'!$A$2:$S$65,9,FALSE)</f>
        <v>Water Heater Temperature Setback (from 125 to 120 degrees)</v>
      </c>
      <c r="P126" s="27" t="str">
        <f>VLOOKUP($A126,'Measure Inputs'!$A$2:$S$65,10,FALSE)</f>
        <v>No temperature setback</v>
      </c>
      <c r="Q126" s="27" t="str">
        <f>VLOOKUP($A126,'Measure Inputs'!$A$2:$S$65,11,FALSE)</f>
        <v>per home</v>
      </c>
      <c r="R126" s="27" t="str">
        <f>VLOOKUP($A126,'Measure Inputs'!$A$2:$S$65,12,FALSE)</f>
        <v>Retrofit</v>
      </c>
      <c r="S126" s="27">
        <f>VLOOKUP($A126,'Measure Inputs'!$A$2:$S$65,13,FALSE)</f>
        <v>2</v>
      </c>
      <c r="T126" s="27">
        <f>VLOOKUP($A126,'Measure Inputs'!$A$2:$S$65,14,FALSE)</f>
        <v>6.8000000000000007</v>
      </c>
      <c r="U126" s="27">
        <f>VLOOKUP($A126,'Measure Inputs'!$A$2:$S$65,15,FALSE)</f>
        <v>0</v>
      </c>
      <c r="V126" s="27">
        <f>VLOOKUP($A126,'Measure Inputs'!$A$2:$S$65,16,FALSE)</f>
        <v>3.4000000000000004</v>
      </c>
      <c r="W126" s="27">
        <f>VLOOKUP($A126,'Measure Inputs'!$A$2:$S$65,17,FALSE)</f>
        <v>0</v>
      </c>
      <c r="X126" s="27" t="str">
        <f>VLOOKUP($A126,'Measure Inputs'!$A$2:$S$65,18,FALSE)</f>
        <v>No</v>
      </c>
      <c r="Y126" s="32">
        <f>VLOOKUP($A126,'Measure Inputs'!$A$2:$S$65,19,FALSE)</f>
        <v>1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</row>
    <row r="127" spans="1:34" ht="14.4" x14ac:dyDescent="0.3">
      <c r="A127">
        <v>44</v>
      </c>
      <c r="B127" t="s">
        <v>161</v>
      </c>
      <c r="C127" t="s">
        <v>25</v>
      </c>
      <c r="D127" t="s">
        <v>26</v>
      </c>
      <c r="E127" t="s">
        <v>221</v>
      </c>
      <c r="F127" t="s">
        <v>61</v>
      </c>
      <c r="G127" t="s">
        <v>62</v>
      </c>
      <c r="H127">
        <v>20</v>
      </c>
      <c r="I127">
        <v>0.95340381807365737</v>
      </c>
      <c r="J127" s="27" t="str">
        <f>VLOOKUP($A127,'Measure Inputs'!$A$2:$S$65,2,FALSE)</f>
        <v>Existing</v>
      </c>
      <c r="K127" s="27" t="str">
        <f>VLOOKUP($A127,'Measure Inputs'!$A$2:$S$65,3,FALSE)</f>
        <v>Home Renovation</v>
      </c>
      <c r="L127" s="27" t="str">
        <f>VLOOKUP($A127,'Measure Inputs'!$A$2:$S$65,4,FALSE)</f>
        <v>DHW-HR</v>
      </c>
      <c r="M127" s="27" t="str">
        <f>VLOOKUP($A127,'Measure Inputs'!$A$2:$S$65,5,FALSE)</f>
        <v>Residential</v>
      </c>
      <c r="N127" s="27" t="str">
        <f>VLOOKUP($A127,'Measure Inputs'!$A$2:$S$65,7,FALSE)</f>
        <v>Water Heating</v>
      </c>
      <c r="O127" s="27" t="str">
        <f>VLOOKUP($A127,'Measure Inputs'!$A$2:$S$65,9,FALSE)</f>
        <v>Condensing or Non-condensing Tankless Water Heater (EF 0.99)</v>
      </c>
      <c r="P127" s="27" t="str">
        <f>VLOOKUP($A127,'Measure Inputs'!$A$2:$S$65,10,FALSE)</f>
        <v>Standard Electric Storage Water Heater</v>
      </c>
      <c r="Q127" s="27" t="str">
        <f>VLOOKUP($A127,'Measure Inputs'!$A$2:$S$65,11,FALSE)</f>
        <v>per unit</v>
      </c>
      <c r="R127" s="27" t="str">
        <f>VLOOKUP($A127,'Measure Inputs'!$A$2:$S$65,12,FALSE)</f>
        <v>Time of Sale</v>
      </c>
      <c r="S127" s="27">
        <f>VLOOKUP($A127,'Measure Inputs'!$A$2:$S$65,13,FALSE)</f>
        <v>20</v>
      </c>
      <c r="T127" s="27">
        <f>VLOOKUP($A127,'Measure Inputs'!$A$2:$S$65,14,FALSE)</f>
        <v>398.48</v>
      </c>
      <c r="U127" s="27">
        <f>VLOOKUP($A127,'Measure Inputs'!$A$2:$S$65,15,FALSE)</f>
        <v>0</v>
      </c>
      <c r="V127" s="27">
        <f>VLOOKUP($A127,'Measure Inputs'!$A$2:$S$65,16,FALSE)</f>
        <v>250</v>
      </c>
      <c r="W127" s="27">
        <f>VLOOKUP($A127,'Measure Inputs'!$A$2:$S$65,17,FALSE)</f>
        <v>0</v>
      </c>
      <c r="X127" s="27" t="str">
        <f>VLOOKUP($A127,'Measure Inputs'!$A$2:$S$65,18,FALSE)</f>
        <v>No</v>
      </c>
      <c r="Y127" s="32">
        <f>VLOOKUP($A127,'Measure Inputs'!$A$2:$S$65,19,FALSE)</f>
        <v>0.62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</row>
    <row r="128" spans="1:34" ht="14.4" x14ac:dyDescent="0.3">
      <c r="A128">
        <v>44</v>
      </c>
      <c r="B128" t="s">
        <v>161</v>
      </c>
      <c r="C128" t="s">
        <v>25</v>
      </c>
      <c r="D128" t="s">
        <v>33</v>
      </c>
      <c r="E128" t="s">
        <v>221</v>
      </c>
      <c r="F128" t="s">
        <v>61</v>
      </c>
      <c r="G128" t="s">
        <v>62</v>
      </c>
      <c r="H128">
        <v>20</v>
      </c>
      <c r="I128">
        <v>4.4605055292259083E-2</v>
      </c>
      <c r="J128" s="27" t="str">
        <f>VLOOKUP($A128,'Measure Inputs'!$A$2:$S$65,2,FALSE)</f>
        <v>Existing</v>
      </c>
      <c r="K128" s="27" t="str">
        <f>VLOOKUP($A128,'Measure Inputs'!$A$2:$S$65,3,FALSE)</f>
        <v>Home Renovation</v>
      </c>
      <c r="L128" s="27" t="str">
        <f>VLOOKUP($A128,'Measure Inputs'!$A$2:$S$65,4,FALSE)</f>
        <v>DHW-HR</v>
      </c>
      <c r="M128" s="27" t="str">
        <f>VLOOKUP($A128,'Measure Inputs'!$A$2:$S$65,5,FALSE)</f>
        <v>Residential</v>
      </c>
      <c r="N128" s="27" t="str">
        <f>VLOOKUP($A128,'Measure Inputs'!$A$2:$S$65,7,FALSE)</f>
        <v>Water Heating</v>
      </c>
      <c r="O128" s="27" t="str">
        <f>VLOOKUP($A128,'Measure Inputs'!$A$2:$S$65,9,FALSE)</f>
        <v>Condensing or Non-condensing Tankless Water Heater (EF 0.99)</v>
      </c>
      <c r="P128" s="27" t="str">
        <f>VLOOKUP($A128,'Measure Inputs'!$A$2:$S$65,10,FALSE)</f>
        <v>Standard Electric Storage Water Heater</v>
      </c>
      <c r="Q128" s="27" t="str">
        <f>VLOOKUP($A128,'Measure Inputs'!$A$2:$S$65,11,FALSE)</f>
        <v>per unit</v>
      </c>
      <c r="R128" s="27" t="str">
        <f>VLOOKUP($A128,'Measure Inputs'!$A$2:$S$65,12,FALSE)</f>
        <v>Time of Sale</v>
      </c>
      <c r="S128" s="27">
        <f>VLOOKUP($A128,'Measure Inputs'!$A$2:$S$65,13,FALSE)</f>
        <v>20</v>
      </c>
      <c r="T128" s="27">
        <f>VLOOKUP($A128,'Measure Inputs'!$A$2:$S$65,14,FALSE)</f>
        <v>398.48</v>
      </c>
      <c r="U128" s="27">
        <f>VLOOKUP($A128,'Measure Inputs'!$A$2:$S$65,15,FALSE)</f>
        <v>0</v>
      </c>
      <c r="V128" s="27">
        <f>VLOOKUP($A128,'Measure Inputs'!$A$2:$S$65,16,FALSE)</f>
        <v>250</v>
      </c>
      <c r="W128" s="27">
        <f>VLOOKUP($A128,'Measure Inputs'!$A$2:$S$65,17,FALSE)</f>
        <v>0</v>
      </c>
      <c r="X128" s="27" t="str">
        <f>VLOOKUP($A128,'Measure Inputs'!$A$2:$S$65,18,FALSE)</f>
        <v>No</v>
      </c>
      <c r="Y128" s="32">
        <f>VLOOKUP($A128,'Measure Inputs'!$A$2:$S$65,19,FALSE)</f>
        <v>0.62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</row>
    <row r="129" spans="1:34" ht="14.4" x14ac:dyDescent="0.3">
      <c r="A129">
        <v>44</v>
      </c>
      <c r="B129" t="s">
        <v>161</v>
      </c>
      <c r="C129" t="s">
        <v>25</v>
      </c>
      <c r="D129" t="s">
        <v>36</v>
      </c>
      <c r="E129" t="s">
        <v>221</v>
      </c>
      <c r="F129" t="s">
        <v>61</v>
      </c>
      <c r="G129" t="s">
        <v>62</v>
      </c>
      <c r="H129">
        <v>20</v>
      </c>
      <c r="I129">
        <v>4.817977106398949E-2</v>
      </c>
      <c r="J129" s="27" t="str">
        <f>VLOOKUP($A129,'Measure Inputs'!$A$2:$S$65,2,FALSE)</f>
        <v>Existing</v>
      </c>
      <c r="K129" s="27" t="str">
        <f>VLOOKUP($A129,'Measure Inputs'!$A$2:$S$65,3,FALSE)</f>
        <v>Home Renovation</v>
      </c>
      <c r="L129" s="27" t="str">
        <f>VLOOKUP($A129,'Measure Inputs'!$A$2:$S$65,4,FALSE)</f>
        <v>DHW-HR</v>
      </c>
      <c r="M129" s="27" t="str">
        <f>VLOOKUP($A129,'Measure Inputs'!$A$2:$S$65,5,FALSE)</f>
        <v>Residential</v>
      </c>
      <c r="N129" s="27" t="str">
        <f>VLOOKUP($A129,'Measure Inputs'!$A$2:$S$65,7,FALSE)</f>
        <v>Water Heating</v>
      </c>
      <c r="O129" s="27" t="str">
        <f>VLOOKUP($A129,'Measure Inputs'!$A$2:$S$65,9,FALSE)</f>
        <v>Condensing or Non-condensing Tankless Water Heater (EF 0.99)</v>
      </c>
      <c r="P129" s="27" t="str">
        <f>VLOOKUP($A129,'Measure Inputs'!$A$2:$S$65,10,FALSE)</f>
        <v>Standard Electric Storage Water Heater</v>
      </c>
      <c r="Q129" s="27" t="str">
        <f>VLOOKUP($A129,'Measure Inputs'!$A$2:$S$65,11,FALSE)</f>
        <v>per unit</v>
      </c>
      <c r="R129" s="27" t="str">
        <f>VLOOKUP($A129,'Measure Inputs'!$A$2:$S$65,12,FALSE)</f>
        <v>Time of Sale</v>
      </c>
      <c r="S129" s="27">
        <f>VLOOKUP($A129,'Measure Inputs'!$A$2:$S$65,13,FALSE)</f>
        <v>20</v>
      </c>
      <c r="T129" s="27">
        <f>VLOOKUP($A129,'Measure Inputs'!$A$2:$S$65,14,FALSE)</f>
        <v>398.48</v>
      </c>
      <c r="U129" s="27">
        <f>VLOOKUP($A129,'Measure Inputs'!$A$2:$S$65,15,FALSE)</f>
        <v>0</v>
      </c>
      <c r="V129" s="27">
        <f>VLOOKUP($A129,'Measure Inputs'!$A$2:$S$65,16,FALSE)</f>
        <v>250</v>
      </c>
      <c r="W129" s="27">
        <f>VLOOKUP($A129,'Measure Inputs'!$A$2:$S$65,17,FALSE)</f>
        <v>0</v>
      </c>
      <c r="X129" s="27" t="str">
        <f>VLOOKUP($A129,'Measure Inputs'!$A$2:$S$65,18,FALSE)</f>
        <v>No</v>
      </c>
      <c r="Y129" s="32">
        <f>VLOOKUP($A129,'Measure Inputs'!$A$2:$S$65,19,FALSE)</f>
        <v>0.62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</row>
    <row r="130" spans="1:34" ht="14.4" x14ac:dyDescent="0.3">
      <c r="A130">
        <v>45</v>
      </c>
      <c r="B130" t="s">
        <v>164</v>
      </c>
      <c r="C130" t="s">
        <v>25</v>
      </c>
      <c r="D130" t="s">
        <v>26</v>
      </c>
      <c r="E130" t="s">
        <v>221</v>
      </c>
      <c r="F130" t="s">
        <v>23</v>
      </c>
      <c r="G130" t="s">
        <v>163</v>
      </c>
      <c r="H130">
        <v>16</v>
      </c>
      <c r="I130">
        <v>3.8079959372878988E-2</v>
      </c>
      <c r="J130" s="27" t="str">
        <f>VLOOKUP($A130,'Measure Inputs'!$A$2:$S$65,2,FALSE)</f>
        <v>Existing</v>
      </c>
      <c r="K130" s="27" t="str">
        <f>VLOOKUP($A130,'Measure Inputs'!$A$2:$S$65,3,FALSE)</f>
        <v>Energy Affordability</v>
      </c>
      <c r="L130" s="27" t="str">
        <f>VLOOKUP($A130,'Measure Inputs'!$A$2:$S$65,4,FALSE)</f>
        <v>Thermostat</v>
      </c>
      <c r="M130" s="27" t="str">
        <f>VLOOKUP($A130,'Measure Inputs'!$A$2:$S$65,5,FALSE)</f>
        <v>Residential</v>
      </c>
      <c r="N130" s="27" t="str">
        <f>VLOOKUP($A130,'Measure Inputs'!$A$2:$S$65,7,FALSE)</f>
        <v>Heating</v>
      </c>
      <c r="O130" s="27" t="str">
        <f>VLOOKUP($A130,'Measure Inputs'!$A$2:$S$65,9,FALSE)</f>
        <v>Non-Programmable Thermostat</v>
      </c>
      <c r="P130" s="27" t="str">
        <f>VLOOKUP($A130,'Measure Inputs'!$A$2:$S$65,10,FALSE)</f>
        <v>Programmable Thermostat</v>
      </c>
      <c r="Q130" s="27" t="str">
        <f>VLOOKUP($A130,'Measure Inputs'!$A$2:$S$65,11,FALSE)</f>
        <v>per unit</v>
      </c>
      <c r="R130" s="27" t="str">
        <f>VLOOKUP($A130,'Measure Inputs'!$A$2:$S$65,12,FALSE)</f>
        <v>Retrofit</v>
      </c>
      <c r="S130" s="27">
        <f>VLOOKUP($A130,'Measure Inputs'!$A$2:$S$65,13,FALSE)</f>
        <v>16</v>
      </c>
      <c r="T130" s="27">
        <f>VLOOKUP($A130,'Measure Inputs'!$A$2:$S$65,14,FALSE)</f>
        <v>40.800000000000004</v>
      </c>
      <c r="U130" s="27">
        <f>VLOOKUP($A130,'Measure Inputs'!$A$2:$S$65,15,FALSE)</f>
        <v>0</v>
      </c>
      <c r="V130" s="27">
        <f>VLOOKUP($A130,'Measure Inputs'!$A$2:$S$65,16,FALSE)</f>
        <v>20.400000000000002</v>
      </c>
      <c r="W130" s="27">
        <f>VLOOKUP($A130,'Measure Inputs'!$A$2:$S$65,17,FALSE)</f>
        <v>0</v>
      </c>
      <c r="X130" s="27" t="str">
        <f>VLOOKUP($A130,'Measure Inputs'!$A$2:$S$65,18,FALSE)</f>
        <v>No</v>
      </c>
      <c r="Y130" s="32">
        <f>VLOOKUP($A130,'Measure Inputs'!$A$2:$S$65,19,FALSE)</f>
        <v>1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</row>
    <row r="131" spans="1:34" ht="14.4" x14ac:dyDescent="0.3">
      <c r="A131">
        <v>45</v>
      </c>
      <c r="B131" t="s">
        <v>164</v>
      </c>
      <c r="C131" t="s">
        <v>25</v>
      </c>
      <c r="D131" t="s">
        <v>33</v>
      </c>
      <c r="E131" t="s">
        <v>221</v>
      </c>
      <c r="F131" t="s">
        <v>23</v>
      </c>
      <c r="G131" t="s">
        <v>163</v>
      </c>
      <c r="H131">
        <v>16</v>
      </c>
      <c r="I131">
        <v>3.807983850218695E-2</v>
      </c>
      <c r="J131" s="27" t="str">
        <f>VLOOKUP($A131,'Measure Inputs'!$A$2:$S$65,2,FALSE)</f>
        <v>Existing</v>
      </c>
      <c r="K131" s="27" t="str">
        <f>VLOOKUP($A131,'Measure Inputs'!$A$2:$S$65,3,FALSE)</f>
        <v>Energy Affordability</v>
      </c>
      <c r="L131" s="27" t="str">
        <f>VLOOKUP($A131,'Measure Inputs'!$A$2:$S$65,4,FALSE)</f>
        <v>Thermostat</v>
      </c>
      <c r="M131" s="27" t="str">
        <f>VLOOKUP($A131,'Measure Inputs'!$A$2:$S$65,5,FALSE)</f>
        <v>Residential</v>
      </c>
      <c r="N131" s="27" t="str">
        <f>VLOOKUP($A131,'Measure Inputs'!$A$2:$S$65,7,FALSE)</f>
        <v>Heating</v>
      </c>
      <c r="O131" s="27" t="str">
        <f>VLOOKUP($A131,'Measure Inputs'!$A$2:$S$65,9,FALSE)</f>
        <v>Non-Programmable Thermostat</v>
      </c>
      <c r="P131" s="27" t="str">
        <f>VLOOKUP($A131,'Measure Inputs'!$A$2:$S$65,10,FALSE)</f>
        <v>Programmable Thermostat</v>
      </c>
      <c r="Q131" s="27" t="str">
        <f>VLOOKUP($A131,'Measure Inputs'!$A$2:$S$65,11,FALSE)</f>
        <v>per unit</v>
      </c>
      <c r="R131" s="27" t="str">
        <f>VLOOKUP($A131,'Measure Inputs'!$A$2:$S$65,12,FALSE)</f>
        <v>Retrofit</v>
      </c>
      <c r="S131" s="27">
        <f>VLOOKUP($A131,'Measure Inputs'!$A$2:$S$65,13,FALSE)</f>
        <v>16</v>
      </c>
      <c r="T131" s="27">
        <f>VLOOKUP($A131,'Measure Inputs'!$A$2:$S$65,14,FALSE)</f>
        <v>40.800000000000004</v>
      </c>
      <c r="U131" s="27">
        <f>VLOOKUP($A131,'Measure Inputs'!$A$2:$S$65,15,FALSE)</f>
        <v>0</v>
      </c>
      <c r="V131" s="27">
        <f>VLOOKUP($A131,'Measure Inputs'!$A$2:$S$65,16,FALSE)</f>
        <v>20.400000000000002</v>
      </c>
      <c r="W131" s="27">
        <f>VLOOKUP($A131,'Measure Inputs'!$A$2:$S$65,17,FALSE)</f>
        <v>0</v>
      </c>
      <c r="X131" s="27" t="str">
        <f>VLOOKUP($A131,'Measure Inputs'!$A$2:$S$65,18,FALSE)</f>
        <v>No</v>
      </c>
      <c r="Y131" s="32">
        <f>VLOOKUP($A131,'Measure Inputs'!$A$2:$S$65,19,FALSE)</f>
        <v>1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</row>
    <row r="132" spans="1:34" ht="14.4" x14ac:dyDescent="0.3">
      <c r="A132">
        <v>45</v>
      </c>
      <c r="B132" t="s">
        <v>164</v>
      </c>
      <c r="C132" t="s">
        <v>25</v>
      </c>
      <c r="D132" t="s">
        <v>36</v>
      </c>
      <c r="E132" t="s">
        <v>221</v>
      </c>
      <c r="F132" t="s">
        <v>23</v>
      </c>
      <c r="G132" t="s">
        <v>163</v>
      </c>
      <c r="H132">
        <v>16</v>
      </c>
      <c r="I132">
        <v>3.8080047634365177E-2</v>
      </c>
      <c r="J132" s="27" t="str">
        <f>VLOOKUP($A132,'Measure Inputs'!$A$2:$S$65,2,FALSE)</f>
        <v>Existing</v>
      </c>
      <c r="K132" s="27" t="str">
        <f>VLOOKUP($A132,'Measure Inputs'!$A$2:$S$65,3,FALSE)</f>
        <v>Energy Affordability</v>
      </c>
      <c r="L132" s="27" t="str">
        <f>VLOOKUP($A132,'Measure Inputs'!$A$2:$S$65,4,FALSE)</f>
        <v>Thermostat</v>
      </c>
      <c r="M132" s="27" t="str">
        <f>VLOOKUP($A132,'Measure Inputs'!$A$2:$S$65,5,FALSE)</f>
        <v>Residential</v>
      </c>
      <c r="N132" s="27" t="str">
        <f>VLOOKUP($A132,'Measure Inputs'!$A$2:$S$65,7,FALSE)</f>
        <v>Heating</v>
      </c>
      <c r="O132" s="27" t="str">
        <f>VLOOKUP($A132,'Measure Inputs'!$A$2:$S$65,9,FALSE)</f>
        <v>Non-Programmable Thermostat</v>
      </c>
      <c r="P132" s="27" t="str">
        <f>VLOOKUP($A132,'Measure Inputs'!$A$2:$S$65,10,FALSE)</f>
        <v>Programmable Thermostat</v>
      </c>
      <c r="Q132" s="27" t="str">
        <f>VLOOKUP($A132,'Measure Inputs'!$A$2:$S$65,11,FALSE)</f>
        <v>per unit</v>
      </c>
      <c r="R132" s="27" t="str">
        <f>VLOOKUP($A132,'Measure Inputs'!$A$2:$S$65,12,FALSE)</f>
        <v>Retrofit</v>
      </c>
      <c r="S132" s="27">
        <f>VLOOKUP($A132,'Measure Inputs'!$A$2:$S$65,13,FALSE)</f>
        <v>16</v>
      </c>
      <c r="T132" s="27">
        <f>VLOOKUP($A132,'Measure Inputs'!$A$2:$S$65,14,FALSE)</f>
        <v>40.800000000000004</v>
      </c>
      <c r="U132" s="27">
        <f>VLOOKUP($A132,'Measure Inputs'!$A$2:$S$65,15,FALSE)</f>
        <v>0</v>
      </c>
      <c r="V132" s="27">
        <f>VLOOKUP($A132,'Measure Inputs'!$A$2:$S$65,16,FALSE)</f>
        <v>20.400000000000002</v>
      </c>
      <c r="W132" s="27">
        <f>VLOOKUP($A132,'Measure Inputs'!$A$2:$S$65,17,FALSE)</f>
        <v>0</v>
      </c>
      <c r="X132" s="27" t="str">
        <f>VLOOKUP($A132,'Measure Inputs'!$A$2:$S$65,18,FALSE)</f>
        <v>No</v>
      </c>
      <c r="Y132" s="32">
        <f>VLOOKUP($A132,'Measure Inputs'!$A$2:$S$65,19,FALSE)</f>
        <v>1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</row>
    <row r="133" spans="1:34" ht="14.4" x14ac:dyDescent="0.3">
      <c r="A133">
        <v>46</v>
      </c>
      <c r="B133" t="s">
        <v>210</v>
      </c>
      <c r="C133" t="s">
        <v>25</v>
      </c>
      <c r="D133" t="s">
        <v>33</v>
      </c>
      <c r="E133" t="s">
        <v>221</v>
      </c>
      <c r="F133" t="s">
        <v>23</v>
      </c>
      <c r="G133" t="s">
        <v>53</v>
      </c>
      <c r="H133">
        <v>10</v>
      </c>
      <c r="I133">
        <v>2.346968357786813E-2</v>
      </c>
      <c r="J133" s="27" t="str">
        <f>VLOOKUP($A133,'Measure Inputs'!$A$2:$S$65,2,FALSE)</f>
        <v>Existing</v>
      </c>
      <c r="K133" s="27" t="str">
        <f>VLOOKUP($A133,'Measure Inputs'!$A$2:$S$65,3,FALSE)</f>
        <v>Energy Affordability</v>
      </c>
      <c r="L133" s="27" t="str">
        <f>VLOOKUP($A133,'Measure Inputs'!$A$2:$S$65,4,FALSE)</f>
        <v>DHW</v>
      </c>
      <c r="M133" s="27" t="str">
        <f>VLOOKUP($A133,'Measure Inputs'!$A$2:$S$65,5,FALSE)</f>
        <v>Residential</v>
      </c>
      <c r="N133" s="27" t="str">
        <f>VLOOKUP($A133,'Measure Inputs'!$A$2:$S$65,7,FALSE)</f>
        <v>Water Heating</v>
      </c>
      <c r="O133" s="27" t="str">
        <f>VLOOKUP($A133,'Measure Inputs'!$A$2:$S$65,9,FALSE)</f>
        <v>1.25 GPM Showerhead</v>
      </c>
      <c r="P133" s="27" t="str">
        <f>VLOOKUP($A133,'Measure Inputs'!$A$2:$S$65,10,FALSE)</f>
        <v>2.0 GPM Showerhead</v>
      </c>
      <c r="Q133" s="27" t="str">
        <f>VLOOKUP($A133,'Measure Inputs'!$A$2:$S$65,11,FALSE)</f>
        <v xml:space="preserve">per unit </v>
      </c>
      <c r="R133" s="27" t="str">
        <f>VLOOKUP($A133,'Measure Inputs'!$A$2:$S$65,12,FALSE)</f>
        <v>Time of Sale</v>
      </c>
      <c r="S133" s="27">
        <f>VLOOKUP($A133,'Measure Inputs'!$A$2:$S$65,13,FALSE)</f>
        <v>10</v>
      </c>
      <c r="T133" s="27">
        <f>VLOOKUP($A133,'Measure Inputs'!$A$2:$S$65,14,FALSE)</f>
        <v>9.5200000000000014</v>
      </c>
      <c r="U133" s="27">
        <f>VLOOKUP($A133,'Measure Inputs'!$A$2:$S$65,15,FALSE)</f>
        <v>0</v>
      </c>
      <c r="V133" s="27">
        <f>VLOOKUP($A133,'Measure Inputs'!$A$2:$S$65,16,FALSE)</f>
        <v>4.7600000000000007</v>
      </c>
      <c r="W133" s="27">
        <f>VLOOKUP($A133,'Measure Inputs'!$A$2:$S$65,17,FALSE)</f>
        <v>0</v>
      </c>
      <c r="X133" s="27" t="str">
        <f>VLOOKUP($A133,'Measure Inputs'!$A$2:$S$65,18,FALSE)</f>
        <v>No</v>
      </c>
      <c r="Y133" s="32">
        <f>VLOOKUP($A133,'Measure Inputs'!$A$2:$S$65,19,FALSE)</f>
        <v>1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</row>
    <row r="134" spans="1:34" ht="14.4" x14ac:dyDescent="0.3">
      <c r="A134">
        <v>46</v>
      </c>
      <c r="B134" t="s">
        <v>210</v>
      </c>
      <c r="C134" t="s">
        <v>25</v>
      </c>
      <c r="D134" t="s">
        <v>36</v>
      </c>
      <c r="E134" t="s">
        <v>221</v>
      </c>
      <c r="F134" t="s">
        <v>23</v>
      </c>
      <c r="G134" t="s">
        <v>53</v>
      </c>
      <c r="H134">
        <v>10</v>
      </c>
      <c r="I134">
        <v>2.3470146465401281E-2</v>
      </c>
      <c r="J134" s="27" t="str">
        <f>VLOOKUP($A134,'Measure Inputs'!$A$2:$S$65,2,FALSE)</f>
        <v>Existing</v>
      </c>
      <c r="K134" s="27" t="str">
        <f>VLOOKUP($A134,'Measure Inputs'!$A$2:$S$65,3,FALSE)</f>
        <v>Energy Affordability</v>
      </c>
      <c r="L134" s="27" t="str">
        <f>VLOOKUP($A134,'Measure Inputs'!$A$2:$S$65,4,FALSE)</f>
        <v>DHW</v>
      </c>
      <c r="M134" s="27" t="str">
        <f>VLOOKUP($A134,'Measure Inputs'!$A$2:$S$65,5,FALSE)</f>
        <v>Residential</v>
      </c>
      <c r="N134" s="27" t="str">
        <f>VLOOKUP($A134,'Measure Inputs'!$A$2:$S$65,7,FALSE)</f>
        <v>Water Heating</v>
      </c>
      <c r="O134" s="27" t="str">
        <f>VLOOKUP($A134,'Measure Inputs'!$A$2:$S$65,9,FALSE)</f>
        <v>1.25 GPM Showerhead</v>
      </c>
      <c r="P134" s="27" t="str">
        <f>VLOOKUP($A134,'Measure Inputs'!$A$2:$S$65,10,FALSE)</f>
        <v>2.0 GPM Showerhead</v>
      </c>
      <c r="Q134" s="27" t="str">
        <f>VLOOKUP($A134,'Measure Inputs'!$A$2:$S$65,11,FALSE)</f>
        <v xml:space="preserve">per unit </v>
      </c>
      <c r="R134" s="27" t="str">
        <f>VLOOKUP($A134,'Measure Inputs'!$A$2:$S$65,12,FALSE)</f>
        <v>Time of Sale</v>
      </c>
      <c r="S134" s="27">
        <f>VLOOKUP($A134,'Measure Inputs'!$A$2:$S$65,13,FALSE)</f>
        <v>10</v>
      </c>
      <c r="T134" s="27">
        <f>VLOOKUP($A134,'Measure Inputs'!$A$2:$S$65,14,FALSE)</f>
        <v>9.5200000000000014</v>
      </c>
      <c r="U134" s="27">
        <f>VLOOKUP($A134,'Measure Inputs'!$A$2:$S$65,15,FALSE)</f>
        <v>0</v>
      </c>
      <c r="V134" s="27">
        <f>VLOOKUP($A134,'Measure Inputs'!$A$2:$S$65,16,FALSE)</f>
        <v>4.7600000000000007</v>
      </c>
      <c r="W134" s="27">
        <f>VLOOKUP($A134,'Measure Inputs'!$A$2:$S$65,17,FALSE)</f>
        <v>0</v>
      </c>
      <c r="X134" s="27" t="str">
        <f>VLOOKUP($A134,'Measure Inputs'!$A$2:$S$65,18,FALSE)</f>
        <v>No</v>
      </c>
      <c r="Y134" s="32">
        <f>VLOOKUP($A134,'Measure Inputs'!$A$2:$S$65,19,FALSE)</f>
        <v>1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</row>
    <row r="135" spans="1:34" ht="14.4" x14ac:dyDescent="0.3">
      <c r="A135">
        <v>47</v>
      </c>
      <c r="B135" t="s">
        <v>211</v>
      </c>
      <c r="C135" t="s">
        <v>25</v>
      </c>
      <c r="D135" t="s">
        <v>26</v>
      </c>
      <c r="E135" t="s">
        <v>221</v>
      </c>
      <c r="F135" t="s">
        <v>23</v>
      </c>
      <c r="G135" t="s">
        <v>53</v>
      </c>
      <c r="H135">
        <v>10</v>
      </c>
      <c r="I135">
        <v>2.6620076524308822E-2</v>
      </c>
      <c r="J135" s="27" t="e">
        <f>VLOOKUP($A135,'Measure Inputs'!$A$2:$S$65,2,FALSE)</f>
        <v>#N/A</v>
      </c>
      <c r="K135" s="27" t="e">
        <f>VLOOKUP($A135,'Measure Inputs'!$A$2:$S$65,3,FALSE)</f>
        <v>#N/A</v>
      </c>
      <c r="L135" s="27" t="e">
        <f>VLOOKUP($A135,'Measure Inputs'!$A$2:$S$65,4,FALSE)</f>
        <v>#N/A</v>
      </c>
      <c r="M135" s="27" t="e">
        <f>VLOOKUP($A135,'Measure Inputs'!$A$2:$S$65,5,FALSE)</f>
        <v>#N/A</v>
      </c>
      <c r="N135" s="27" t="e">
        <f>VLOOKUP($A135,'Measure Inputs'!$A$2:$S$65,7,FALSE)</f>
        <v>#N/A</v>
      </c>
      <c r="O135" s="27" t="e">
        <f>VLOOKUP($A135,'Measure Inputs'!$A$2:$S$65,9,FALSE)</f>
        <v>#N/A</v>
      </c>
      <c r="P135" s="27" t="e">
        <f>VLOOKUP($A135,'Measure Inputs'!$A$2:$S$65,10,FALSE)</f>
        <v>#N/A</v>
      </c>
      <c r="Q135" s="27" t="e">
        <f>VLOOKUP($A135,'Measure Inputs'!$A$2:$S$65,11,FALSE)</f>
        <v>#N/A</v>
      </c>
      <c r="R135" s="27" t="e">
        <f>VLOOKUP($A135,'Measure Inputs'!$A$2:$S$65,12,FALSE)</f>
        <v>#N/A</v>
      </c>
      <c r="S135" s="27" t="e">
        <f>VLOOKUP($A135,'Measure Inputs'!$A$2:$S$65,13,FALSE)</f>
        <v>#N/A</v>
      </c>
      <c r="T135" s="27" t="e">
        <f>VLOOKUP($A135,'Measure Inputs'!$A$2:$S$65,14,FALSE)</f>
        <v>#N/A</v>
      </c>
      <c r="U135" s="27" t="e">
        <f>VLOOKUP($A135,'Measure Inputs'!$A$2:$S$65,15,FALSE)</f>
        <v>#N/A</v>
      </c>
      <c r="V135" s="27" t="e">
        <f>VLOOKUP($A135,'Measure Inputs'!$A$2:$S$65,16,FALSE)</f>
        <v>#N/A</v>
      </c>
      <c r="W135" s="27" t="e">
        <f>VLOOKUP($A135,'Measure Inputs'!$A$2:$S$65,17,FALSE)</f>
        <v>#N/A</v>
      </c>
      <c r="X135" s="27" t="e">
        <f>VLOOKUP($A135,'Measure Inputs'!$A$2:$S$65,18,FALSE)</f>
        <v>#N/A</v>
      </c>
      <c r="Y135" s="32" t="e">
        <f>VLOOKUP($A135,'Measure Inputs'!$A$2:$S$65,19,FALSE)</f>
        <v>#N/A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</row>
    <row r="136" spans="1:34" ht="14.4" x14ac:dyDescent="0.3">
      <c r="A136">
        <v>48</v>
      </c>
      <c r="B136" t="s">
        <v>212</v>
      </c>
      <c r="C136" t="s">
        <v>25</v>
      </c>
      <c r="D136" t="s">
        <v>26</v>
      </c>
      <c r="E136" t="s">
        <v>221</v>
      </c>
      <c r="F136" t="s">
        <v>23</v>
      </c>
      <c r="G136" t="s">
        <v>53</v>
      </c>
      <c r="H136">
        <v>10</v>
      </c>
      <c r="I136">
        <v>3.7279771011202679E-3</v>
      </c>
      <c r="J136" s="27" t="str">
        <f>VLOOKUP($A136,'Measure Inputs'!$A$2:$S$65,2,FALSE)</f>
        <v>Existing</v>
      </c>
      <c r="K136" s="27" t="str">
        <f>VLOOKUP($A136,'Measure Inputs'!$A$2:$S$65,3,FALSE)</f>
        <v>Energy Affordability</v>
      </c>
      <c r="L136" s="27" t="str">
        <f>VLOOKUP($A136,'Measure Inputs'!$A$2:$S$65,4,FALSE)</f>
        <v>DHW</v>
      </c>
      <c r="M136" s="27" t="str">
        <f>VLOOKUP($A136,'Measure Inputs'!$A$2:$S$65,5,FALSE)</f>
        <v>Residential</v>
      </c>
      <c r="N136" s="27" t="str">
        <f>VLOOKUP($A136,'Measure Inputs'!$A$2:$S$65,7,FALSE)</f>
        <v>Water Heating</v>
      </c>
      <c r="O136" s="27" t="str">
        <f>VLOOKUP($A136,'Measure Inputs'!$A$2:$S$65,9,FALSE)</f>
        <v>1.0 GPM Showerhead</v>
      </c>
      <c r="P136" s="27" t="str">
        <f>VLOOKUP($A136,'Measure Inputs'!$A$2:$S$65,10,FALSE)</f>
        <v>2.2 GPM Showerhead</v>
      </c>
      <c r="Q136" s="27" t="str">
        <f>VLOOKUP($A136,'Measure Inputs'!$A$2:$S$65,11,FALSE)</f>
        <v>per unit</v>
      </c>
      <c r="R136" s="27" t="str">
        <f>VLOOKUP($A136,'Measure Inputs'!$A$2:$S$65,12,FALSE)</f>
        <v>Time of Sale</v>
      </c>
      <c r="S136" s="27">
        <f>VLOOKUP($A136,'Measure Inputs'!$A$2:$S$65,13,FALSE)</f>
        <v>10</v>
      </c>
      <c r="T136" s="27">
        <f>VLOOKUP($A136,'Measure Inputs'!$A$2:$S$65,14,FALSE)</f>
        <v>4.08</v>
      </c>
      <c r="U136" s="27">
        <f>VLOOKUP($A136,'Measure Inputs'!$A$2:$S$65,15,FALSE)</f>
        <v>0</v>
      </c>
      <c r="V136" s="27">
        <f>VLOOKUP($A136,'Measure Inputs'!$A$2:$S$65,16,FALSE)</f>
        <v>2.04</v>
      </c>
      <c r="W136" s="27">
        <f>VLOOKUP($A136,'Measure Inputs'!$A$2:$S$65,17,FALSE)</f>
        <v>0</v>
      </c>
      <c r="X136" s="27" t="str">
        <f>VLOOKUP($A136,'Measure Inputs'!$A$2:$S$65,18,FALSE)</f>
        <v>No</v>
      </c>
      <c r="Y136" s="32">
        <f>VLOOKUP($A136,'Measure Inputs'!$A$2:$S$65,19,FALSE)</f>
        <v>1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</row>
    <row r="137" spans="1:34" ht="14.4" x14ac:dyDescent="0.3">
      <c r="A137">
        <v>48</v>
      </c>
      <c r="B137" t="s">
        <v>212</v>
      </c>
      <c r="C137" t="s">
        <v>25</v>
      </c>
      <c r="D137" t="s">
        <v>33</v>
      </c>
      <c r="E137" t="s">
        <v>221</v>
      </c>
      <c r="F137" t="s">
        <v>23</v>
      </c>
      <c r="G137" t="s">
        <v>53</v>
      </c>
      <c r="H137">
        <v>10</v>
      </c>
      <c r="I137">
        <v>3.7291850804313238E-3</v>
      </c>
      <c r="J137" s="27" t="str">
        <f>VLOOKUP($A137,'Measure Inputs'!$A$2:$S$65,2,FALSE)</f>
        <v>Existing</v>
      </c>
      <c r="K137" s="27" t="str">
        <f>VLOOKUP($A137,'Measure Inputs'!$A$2:$S$65,3,FALSE)</f>
        <v>Energy Affordability</v>
      </c>
      <c r="L137" s="27" t="str">
        <f>VLOOKUP($A137,'Measure Inputs'!$A$2:$S$65,4,FALSE)</f>
        <v>DHW</v>
      </c>
      <c r="M137" s="27" t="str">
        <f>VLOOKUP($A137,'Measure Inputs'!$A$2:$S$65,5,FALSE)</f>
        <v>Residential</v>
      </c>
      <c r="N137" s="27" t="str">
        <f>VLOOKUP($A137,'Measure Inputs'!$A$2:$S$65,7,FALSE)</f>
        <v>Water Heating</v>
      </c>
      <c r="O137" s="27" t="str">
        <f>VLOOKUP($A137,'Measure Inputs'!$A$2:$S$65,9,FALSE)</f>
        <v>1.0 GPM Showerhead</v>
      </c>
      <c r="P137" s="27" t="str">
        <f>VLOOKUP($A137,'Measure Inputs'!$A$2:$S$65,10,FALSE)</f>
        <v>2.2 GPM Showerhead</v>
      </c>
      <c r="Q137" s="27" t="str">
        <f>VLOOKUP($A137,'Measure Inputs'!$A$2:$S$65,11,FALSE)</f>
        <v>per unit</v>
      </c>
      <c r="R137" s="27" t="str">
        <f>VLOOKUP($A137,'Measure Inputs'!$A$2:$S$65,12,FALSE)</f>
        <v>Time of Sale</v>
      </c>
      <c r="S137" s="27">
        <f>VLOOKUP($A137,'Measure Inputs'!$A$2:$S$65,13,FALSE)</f>
        <v>10</v>
      </c>
      <c r="T137" s="27">
        <f>VLOOKUP($A137,'Measure Inputs'!$A$2:$S$65,14,FALSE)</f>
        <v>4.08</v>
      </c>
      <c r="U137" s="27">
        <f>VLOOKUP($A137,'Measure Inputs'!$A$2:$S$65,15,FALSE)</f>
        <v>0</v>
      </c>
      <c r="V137" s="27">
        <f>VLOOKUP($A137,'Measure Inputs'!$A$2:$S$65,16,FALSE)</f>
        <v>2.04</v>
      </c>
      <c r="W137" s="27">
        <f>VLOOKUP($A137,'Measure Inputs'!$A$2:$S$65,17,FALSE)</f>
        <v>0</v>
      </c>
      <c r="X137" s="27" t="str">
        <f>VLOOKUP($A137,'Measure Inputs'!$A$2:$S$65,18,FALSE)</f>
        <v>No</v>
      </c>
      <c r="Y137" s="32">
        <f>VLOOKUP($A137,'Measure Inputs'!$A$2:$S$65,19,FALSE)</f>
        <v>1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</row>
    <row r="138" spans="1:34" ht="14.4" x14ac:dyDescent="0.3">
      <c r="A138">
        <v>48</v>
      </c>
      <c r="B138" t="s">
        <v>212</v>
      </c>
      <c r="C138" t="s">
        <v>25</v>
      </c>
      <c r="D138" t="s">
        <v>36</v>
      </c>
      <c r="E138" t="s">
        <v>221</v>
      </c>
      <c r="F138" t="s">
        <v>23</v>
      </c>
      <c r="G138" t="s">
        <v>53</v>
      </c>
      <c r="H138">
        <v>10</v>
      </c>
      <c r="I138">
        <v>3.7300104618143769E-3</v>
      </c>
      <c r="J138" s="27" t="str">
        <f>VLOOKUP($A138,'Measure Inputs'!$A$2:$S$65,2,FALSE)</f>
        <v>Existing</v>
      </c>
      <c r="K138" s="27" t="str">
        <f>VLOOKUP($A138,'Measure Inputs'!$A$2:$S$65,3,FALSE)</f>
        <v>Energy Affordability</v>
      </c>
      <c r="L138" s="27" t="str">
        <f>VLOOKUP($A138,'Measure Inputs'!$A$2:$S$65,4,FALSE)</f>
        <v>DHW</v>
      </c>
      <c r="M138" s="27" t="str">
        <f>VLOOKUP($A138,'Measure Inputs'!$A$2:$S$65,5,FALSE)</f>
        <v>Residential</v>
      </c>
      <c r="N138" s="27" t="str">
        <f>VLOOKUP($A138,'Measure Inputs'!$A$2:$S$65,7,FALSE)</f>
        <v>Water Heating</v>
      </c>
      <c r="O138" s="27" t="str">
        <f>VLOOKUP($A138,'Measure Inputs'!$A$2:$S$65,9,FALSE)</f>
        <v>1.0 GPM Showerhead</v>
      </c>
      <c r="P138" s="27" t="str">
        <f>VLOOKUP($A138,'Measure Inputs'!$A$2:$S$65,10,FALSE)</f>
        <v>2.2 GPM Showerhead</v>
      </c>
      <c r="Q138" s="27" t="str">
        <f>VLOOKUP($A138,'Measure Inputs'!$A$2:$S$65,11,FALSE)</f>
        <v>per unit</v>
      </c>
      <c r="R138" s="27" t="str">
        <f>VLOOKUP($A138,'Measure Inputs'!$A$2:$S$65,12,FALSE)</f>
        <v>Time of Sale</v>
      </c>
      <c r="S138" s="27">
        <f>VLOOKUP($A138,'Measure Inputs'!$A$2:$S$65,13,FALSE)</f>
        <v>10</v>
      </c>
      <c r="T138" s="27">
        <f>VLOOKUP($A138,'Measure Inputs'!$A$2:$S$65,14,FALSE)</f>
        <v>4.08</v>
      </c>
      <c r="U138" s="27">
        <f>VLOOKUP($A138,'Measure Inputs'!$A$2:$S$65,15,FALSE)</f>
        <v>0</v>
      </c>
      <c r="V138" s="27">
        <f>VLOOKUP($A138,'Measure Inputs'!$A$2:$S$65,16,FALSE)</f>
        <v>2.04</v>
      </c>
      <c r="W138" s="27">
        <f>VLOOKUP($A138,'Measure Inputs'!$A$2:$S$65,17,FALSE)</f>
        <v>0</v>
      </c>
      <c r="X138" s="27" t="str">
        <f>VLOOKUP($A138,'Measure Inputs'!$A$2:$S$65,18,FALSE)</f>
        <v>No</v>
      </c>
      <c r="Y138" s="32">
        <f>VLOOKUP($A138,'Measure Inputs'!$A$2:$S$65,19,FALSE)</f>
        <v>1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</row>
    <row r="139" spans="1:34" ht="14.4" x14ac:dyDescent="0.3">
      <c r="A139">
        <v>49</v>
      </c>
      <c r="B139" t="s">
        <v>213</v>
      </c>
      <c r="C139" t="s">
        <v>25</v>
      </c>
      <c r="D139" t="s">
        <v>26</v>
      </c>
      <c r="E139" t="s">
        <v>221</v>
      </c>
      <c r="F139" t="s">
        <v>23</v>
      </c>
      <c r="G139" t="s">
        <v>53</v>
      </c>
      <c r="H139">
        <v>10</v>
      </c>
      <c r="I139">
        <v>5.8500413071530012E-3</v>
      </c>
      <c r="J139" s="27" t="e">
        <f>VLOOKUP($A139,'Measure Inputs'!$A$2:$S$65,2,FALSE)</f>
        <v>#N/A</v>
      </c>
      <c r="K139" s="27" t="e">
        <f>VLOOKUP($A139,'Measure Inputs'!$A$2:$S$65,3,FALSE)</f>
        <v>#N/A</v>
      </c>
      <c r="L139" s="27" t="e">
        <f>VLOOKUP($A139,'Measure Inputs'!$A$2:$S$65,4,FALSE)</f>
        <v>#N/A</v>
      </c>
      <c r="M139" s="27" t="e">
        <f>VLOOKUP($A139,'Measure Inputs'!$A$2:$S$65,5,FALSE)</f>
        <v>#N/A</v>
      </c>
      <c r="N139" s="27" t="e">
        <f>VLOOKUP($A139,'Measure Inputs'!$A$2:$S$65,7,FALSE)</f>
        <v>#N/A</v>
      </c>
      <c r="O139" s="27" t="e">
        <f>VLOOKUP($A139,'Measure Inputs'!$A$2:$S$65,9,FALSE)</f>
        <v>#N/A</v>
      </c>
      <c r="P139" s="27" t="e">
        <f>VLOOKUP($A139,'Measure Inputs'!$A$2:$S$65,10,FALSE)</f>
        <v>#N/A</v>
      </c>
      <c r="Q139" s="27" t="e">
        <f>VLOOKUP($A139,'Measure Inputs'!$A$2:$S$65,11,FALSE)</f>
        <v>#N/A</v>
      </c>
      <c r="R139" s="27" t="e">
        <f>VLOOKUP($A139,'Measure Inputs'!$A$2:$S$65,12,FALSE)</f>
        <v>#N/A</v>
      </c>
      <c r="S139" s="27" t="e">
        <f>VLOOKUP($A139,'Measure Inputs'!$A$2:$S$65,13,FALSE)</f>
        <v>#N/A</v>
      </c>
      <c r="T139" s="27" t="e">
        <f>VLOOKUP($A139,'Measure Inputs'!$A$2:$S$65,14,FALSE)</f>
        <v>#N/A</v>
      </c>
      <c r="U139" s="27" t="e">
        <f>VLOOKUP($A139,'Measure Inputs'!$A$2:$S$65,15,FALSE)</f>
        <v>#N/A</v>
      </c>
      <c r="V139" s="27" t="e">
        <f>VLOOKUP($A139,'Measure Inputs'!$A$2:$S$65,16,FALSE)</f>
        <v>#N/A</v>
      </c>
      <c r="W139" s="27" t="e">
        <f>VLOOKUP($A139,'Measure Inputs'!$A$2:$S$65,17,FALSE)</f>
        <v>#N/A</v>
      </c>
      <c r="X139" s="27" t="e">
        <f>VLOOKUP($A139,'Measure Inputs'!$A$2:$S$65,18,FALSE)</f>
        <v>#N/A</v>
      </c>
      <c r="Y139" s="32" t="e">
        <f>VLOOKUP($A139,'Measure Inputs'!$A$2:$S$65,19,FALSE)</f>
        <v>#N/A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</row>
    <row r="140" spans="1:34" ht="14.4" x14ac:dyDescent="0.3">
      <c r="A140">
        <v>50</v>
      </c>
      <c r="B140" t="s">
        <v>214</v>
      </c>
      <c r="C140" t="s">
        <v>25</v>
      </c>
      <c r="D140" t="s">
        <v>26</v>
      </c>
      <c r="E140" t="s">
        <v>221</v>
      </c>
      <c r="F140" t="s">
        <v>23</v>
      </c>
      <c r="G140" t="s">
        <v>53</v>
      </c>
      <c r="H140">
        <v>10</v>
      </c>
      <c r="I140">
        <v>1.552978334896116E-2</v>
      </c>
      <c r="J140" s="27" t="str">
        <f>VLOOKUP($A140,'Measure Inputs'!$A$2:$S$65,2,FALSE)</f>
        <v>Existing</v>
      </c>
      <c r="K140" s="27" t="str">
        <f>VLOOKUP($A140,'Measure Inputs'!$A$2:$S$65,3,FALSE)</f>
        <v>Energy Affordability</v>
      </c>
      <c r="L140" s="27" t="str">
        <f>VLOOKUP($A140,'Measure Inputs'!$A$2:$S$65,4,FALSE)</f>
        <v>DHW</v>
      </c>
      <c r="M140" s="27" t="str">
        <f>VLOOKUP($A140,'Measure Inputs'!$A$2:$S$65,5,FALSE)</f>
        <v>Residential</v>
      </c>
      <c r="N140" s="27" t="str">
        <f>VLOOKUP($A140,'Measure Inputs'!$A$2:$S$65,7,FALSE)</f>
        <v>Water Heating</v>
      </c>
      <c r="O140" s="27" t="str">
        <f>VLOOKUP($A140,'Measure Inputs'!$A$2:$S$65,9,FALSE)</f>
        <v>1.5 GPM Showerhead</v>
      </c>
      <c r="P140" s="27" t="str">
        <f>VLOOKUP($A140,'Measure Inputs'!$A$2:$S$65,10,FALSE)</f>
        <v>2.2 GPM Showerhead</v>
      </c>
      <c r="Q140" s="27" t="str">
        <f>VLOOKUP($A140,'Measure Inputs'!$A$2:$S$65,11,FALSE)</f>
        <v>per unit</v>
      </c>
      <c r="R140" s="27" t="str">
        <f>VLOOKUP($A140,'Measure Inputs'!$A$2:$S$65,12,FALSE)</f>
        <v>Time of Sale</v>
      </c>
      <c r="S140" s="27">
        <f>VLOOKUP($A140,'Measure Inputs'!$A$2:$S$65,13,FALSE)</f>
        <v>10</v>
      </c>
      <c r="T140" s="27">
        <f>VLOOKUP($A140,'Measure Inputs'!$A$2:$S$65,14,FALSE)</f>
        <v>4.08</v>
      </c>
      <c r="U140" s="27">
        <f>VLOOKUP($A140,'Measure Inputs'!$A$2:$S$65,15,FALSE)</f>
        <v>0</v>
      </c>
      <c r="V140" s="27">
        <f>VLOOKUP($A140,'Measure Inputs'!$A$2:$S$65,16,FALSE)</f>
        <v>2.04</v>
      </c>
      <c r="W140" s="27">
        <f>VLOOKUP($A140,'Measure Inputs'!$A$2:$S$65,17,FALSE)</f>
        <v>0</v>
      </c>
      <c r="X140" s="27" t="str">
        <f>VLOOKUP($A140,'Measure Inputs'!$A$2:$S$65,18,FALSE)</f>
        <v>No</v>
      </c>
      <c r="Y140" s="32">
        <f>VLOOKUP($A140,'Measure Inputs'!$A$2:$S$65,19,FALSE)</f>
        <v>1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</row>
    <row r="141" spans="1:34" ht="14.4" x14ac:dyDescent="0.3">
      <c r="A141">
        <v>50</v>
      </c>
      <c r="B141" t="s">
        <v>214</v>
      </c>
      <c r="C141" t="s">
        <v>25</v>
      </c>
      <c r="D141" t="s">
        <v>33</v>
      </c>
      <c r="E141" t="s">
        <v>221</v>
      </c>
      <c r="F141" t="s">
        <v>23</v>
      </c>
      <c r="G141" t="s">
        <v>53</v>
      </c>
      <c r="H141">
        <v>10</v>
      </c>
      <c r="I141">
        <v>1.55290790171469E-2</v>
      </c>
      <c r="J141" s="27" t="str">
        <f>VLOOKUP($A141,'Measure Inputs'!$A$2:$S$65,2,FALSE)</f>
        <v>Existing</v>
      </c>
      <c r="K141" s="27" t="str">
        <f>VLOOKUP($A141,'Measure Inputs'!$A$2:$S$65,3,FALSE)</f>
        <v>Energy Affordability</v>
      </c>
      <c r="L141" s="27" t="str">
        <f>VLOOKUP($A141,'Measure Inputs'!$A$2:$S$65,4,FALSE)</f>
        <v>DHW</v>
      </c>
      <c r="M141" s="27" t="str">
        <f>VLOOKUP($A141,'Measure Inputs'!$A$2:$S$65,5,FALSE)</f>
        <v>Residential</v>
      </c>
      <c r="N141" s="27" t="str">
        <f>VLOOKUP($A141,'Measure Inputs'!$A$2:$S$65,7,FALSE)</f>
        <v>Water Heating</v>
      </c>
      <c r="O141" s="27" t="str">
        <f>VLOOKUP($A141,'Measure Inputs'!$A$2:$S$65,9,FALSE)</f>
        <v>1.5 GPM Showerhead</v>
      </c>
      <c r="P141" s="27" t="str">
        <f>VLOOKUP($A141,'Measure Inputs'!$A$2:$S$65,10,FALSE)</f>
        <v>2.2 GPM Showerhead</v>
      </c>
      <c r="Q141" s="27" t="str">
        <f>VLOOKUP($A141,'Measure Inputs'!$A$2:$S$65,11,FALSE)</f>
        <v>per unit</v>
      </c>
      <c r="R141" s="27" t="str">
        <f>VLOOKUP($A141,'Measure Inputs'!$A$2:$S$65,12,FALSE)</f>
        <v>Time of Sale</v>
      </c>
      <c r="S141" s="27">
        <f>VLOOKUP($A141,'Measure Inputs'!$A$2:$S$65,13,FALSE)</f>
        <v>10</v>
      </c>
      <c r="T141" s="27">
        <f>VLOOKUP($A141,'Measure Inputs'!$A$2:$S$65,14,FALSE)</f>
        <v>4.08</v>
      </c>
      <c r="U141" s="27">
        <f>VLOOKUP($A141,'Measure Inputs'!$A$2:$S$65,15,FALSE)</f>
        <v>0</v>
      </c>
      <c r="V141" s="27">
        <f>VLOOKUP($A141,'Measure Inputs'!$A$2:$S$65,16,FALSE)</f>
        <v>2.04</v>
      </c>
      <c r="W141" s="27">
        <f>VLOOKUP($A141,'Measure Inputs'!$A$2:$S$65,17,FALSE)</f>
        <v>0</v>
      </c>
      <c r="X141" s="27" t="str">
        <f>VLOOKUP($A141,'Measure Inputs'!$A$2:$S$65,18,FALSE)</f>
        <v>No</v>
      </c>
      <c r="Y141" s="32">
        <f>VLOOKUP($A141,'Measure Inputs'!$A$2:$S$65,19,FALSE)</f>
        <v>1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</row>
    <row r="142" spans="1:34" ht="14.4" x14ac:dyDescent="0.3">
      <c r="A142">
        <v>50</v>
      </c>
      <c r="B142" t="s">
        <v>214</v>
      </c>
      <c r="C142" t="s">
        <v>25</v>
      </c>
      <c r="D142" t="s">
        <v>36</v>
      </c>
      <c r="E142" t="s">
        <v>221</v>
      </c>
      <c r="F142" t="s">
        <v>23</v>
      </c>
      <c r="G142" t="s">
        <v>53</v>
      </c>
      <c r="H142">
        <v>10</v>
      </c>
      <c r="I142">
        <v>1.552962935286205E-2</v>
      </c>
      <c r="J142" s="27" t="str">
        <f>VLOOKUP($A142,'Measure Inputs'!$A$2:$S$65,2,FALSE)</f>
        <v>Existing</v>
      </c>
      <c r="K142" s="27" t="str">
        <f>VLOOKUP($A142,'Measure Inputs'!$A$2:$S$65,3,FALSE)</f>
        <v>Energy Affordability</v>
      </c>
      <c r="L142" s="27" t="str">
        <f>VLOOKUP($A142,'Measure Inputs'!$A$2:$S$65,4,FALSE)</f>
        <v>DHW</v>
      </c>
      <c r="M142" s="27" t="str">
        <f>VLOOKUP($A142,'Measure Inputs'!$A$2:$S$65,5,FALSE)</f>
        <v>Residential</v>
      </c>
      <c r="N142" s="27" t="str">
        <f>VLOOKUP($A142,'Measure Inputs'!$A$2:$S$65,7,FALSE)</f>
        <v>Water Heating</v>
      </c>
      <c r="O142" s="27" t="str">
        <f>VLOOKUP($A142,'Measure Inputs'!$A$2:$S$65,9,FALSE)</f>
        <v>1.5 GPM Showerhead</v>
      </c>
      <c r="P142" s="27" t="str">
        <f>VLOOKUP($A142,'Measure Inputs'!$A$2:$S$65,10,FALSE)</f>
        <v>2.2 GPM Showerhead</v>
      </c>
      <c r="Q142" s="27" t="str">
        <f>VLOOKUP($A142,'Measure Inputs'!$A$2:$S$65,11,FALSE)</f>
        <v>per unit</v>
      </c>
      <c r="R142" s="27" t="str">
        <f>VLOOKUP($A142,'Measure Inputs'!$A$2:$S$65,12,FALSE)</f>
        <v>Time of Sale</v>
      </c>
      <c r="S142" s="27">
        <f>VLOOKUP($A142,'Measure Inputs'!$A$2:$S$65,13,FALSE)</f>
        <v>10</v>
      </c>
      <c r="T142" s="27">
        <f>VLOOKUP($A142,'Measure Inputs'!$A$2:$S$65,14,FALSE)</f>
        <v>4.08</v>
      </c>
      <c r="U142" s="27">
        <f>VLOOKUP($A142,'Measure Inputs'!$A$2:$S$65,15,FALSE)</f>
        <v>0</v>
      </c>
      <c r="V142" s="27">
        <f>VLOOKUP($A142,'Measure Inputs'!$A$2:$S$65,16,FALSE)</f>
        <v>2.04</v>
      </c>
      <c r="W142" s="27">
        <f>VLOOKUP($A142,'Measure Inputs'!$A$2:$S$65,17,FALSE)</f>
        <v>0</v>
      </c>
      <c r="X142" s="27" t="str">
        <f>VLOOKUP($A142,'Measure Inputs'!$A$2:$S$65,18,FALSE)</f>
        <v>No</v>
      </c>
      <c r="Y142" s="32">
        <f>VLOOKUP($A142,'Measure Inputs'!$A$2:$S$65,19,FALSE)</f>
        <v>1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</row>
    <row r="143" spans="1:34" ht="14.4" x14ac:dyDescent="0.3">
      <c r="A143">
        <v>51</v>
      </c>
      <c r="B143" t="s">
        <v>215</v>
      </c>
      <c r="C143" t="s">
        <v>25</v>
      </c>
      <c r="D143" t="s">
        <v>26</v>
      </c>
      <c r="E143" t="s">
        <v>221</v>
      </c>
      <c r="F143" t="s">
        <v>23</v>
      </c>
      <c r="G143" t="s">
        <v>53</v>
      </c>
      <c r="H143">
        <v>10</v>
      </c>
      <c r="I143">
        <v>1.2800025957365031E-2</v>
      </c>
      <c r="J143" s="27" t="e">
        <f>VLOOKUP($A143,'Measure Inputs'!$A$2:$S$65,2,FALSE)</f>
        <v>#N/A</v>
      </c>
      <c r="K143" s="27" t="e">
        <f>VLOOKUP($A143,'Measure Inputs'!$A$2:$S$65,3,FALSE)</f>
        <v>#N/A</v>
      </c>
      <c r="L143" s="27" t="e">
        <f>VLOOKUP($A143,'Measure Inputs'!$A$2:$S$65,4,FALSE)</f>
        <v>#N/A</v>
      </c>
      <c r="M143" s="27" t="e">
        <f>VLOOKUP($A143,'Measure Inputs'!$A$2:$S$65,5,FALSE)</f>
        <v>#N/A</v>
      </c>
      <c r="N143" s="27" t="e">
        <f>VLOOKUP($A143,'Measure Inputs'!$A$2:$S$65,7,FALSE)</f>
        <v>#N/A</v>
      </c>
      <c r="O143" s="27" t="e">
        <f>VLOOKUP($A143,'Measure Inputs'!$A$2:$S$65,9,FALSE)</f>
        <v>#N/A</v>
      </c>
      <c r="P143" s="27" t="e">
        <f>VLOOKUP($A143,'Measure Inputs'!$A$2:$S$65,10,FALSE)</f>
        <v>#N/A</v>
      </c>
      <c r="Q143" s="27" t="e">
        <f>VLOOKUP($A143,'Measure Inputs'!$A$2:$S$65,11,FALSE)</f>
        <v>#N/A</v>
      </c>
      <c r="R143" s="27" t="e">
        <f>VLOOKUP($A143,'Measure Inputs'!$A$2:$S$65,12,FALSE)</f>
        <v>#N/A</v>
      </c>
      <c r="S143" s="27" t="e">
        <f>VLOOKUP($A143,'Measure Inputs'!$A$2:$S$65,13,FALSE)</f>
        <v>#N/A</v>
      </c>
      <c r="T143" s="27" t="e">
        <f>VLOOKUP($A143,'Measure Inputs'!$A$2:$S$65,14,FALSE)</f>
        <v>#N/A</v>
      </c>
      <c r="U143" s="27" t="e">
        <f>VLOOKUP($A143,'Measure Inputs'!$A$2:$S$65,15,FALSE)</f>
        <v>#N/A</v>
      </c>
      <c r="V143" s="27" t="e">
        <f>VLOOKUP($A143,'Measure Inputs'!$A$2:$S$65,16,FALSE)</f>
        <v>#N/A</v>
      </c>
      <c r="W143" s="27" t="e">
        <f>VLOOKUP($A143,'Measure Inputs'!$A$2:$S$65,17,FALSE)</f>
        <v>#N/A</v>
      </c>
      <c r="X143" s="27" t="e">
        <f>VLOOKUP($A143,'Measure Inputs'!$A$2:$S$65,18,FALSE)</f>
        <v>#N/A</v>
      </c>
      <c r="Y143" s="32" t="e">
        <f>VLOOKUP($A143,'Measure Inputs'!$A$2:$S$65,19,FALSE)</f>
        <v>#N/A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</row>
    <row r="144" spans="1:34" ht="14.4" x14ac:dyDescent="0.3">
      <c r="A144">
        <v>52</v>
      </c>
      <c r="B144" t="s">
        <v>216</v>
      </c>
      <c r="C144" t="s">
        <v>25</v>
      </c>
      <c r="D144" t="s">
        <v>26</v>
      </c>
      <c r="E144" t="s">
        <v>221</v>
      </c>
      <c r="F144" t="s">
        <v>23</v>
      </c>
      <c r="G144" t="s">
        <v>175</v>
      </c>
      <c r="H144">
        <v>7</v>
      </c>
      <c r="I144">
        <v>4.0750135715343243E-2</v>
      </c>
      <c r="J144" s="27" t="str">
        <f>VLOOKUP($A144,'Measure Inputs'!$A$2:$S$65,2,FALSE)</f>
        <v>Existing</v>
      </c>
      <c r="K144" s="27" t="str">
        <f>VLOOKUP($A144,'Measure Inputs'!$A$2:$S$65,3,FALSE)</f>
        <v>Energy Affordability</v>
      </c>
      <c r="L144" s="27" t="str">
        <f>VLOOKUP($A144,'Measure Inputs'!$A$2:$S$65,4,FALSE)</f>
        <v>Plug Load</v>
      </c>
      <c r="M144" s="27" t="str">
        <f>VLOOKUP($A144,'Measure Inputs'!$A$2:$S$65,5,FALSE)</f>
        <v>Residential</v>
      </c>
      <c r="N144" s="27" t="str">
        <f>VLOOKUP($A144,'Measure Inputs'!$A$2:$S$65,7,FALSE)</f>
        <v>Misc</v>
      </c>
      <c r="O144" s="27" t="str">
        <f>VLOOKUP($A144,'Measure Inputs'!$A$2:$S$65,9,FALSE)</f>
        <v xml:space="preserve">Home entertainment and office equipment controlled with Tier 2 Advance Power Strips (APS)   </v>
      </c>
      <c r="P144" s="27" t="str">
        <f>VLOOKUP($A144,'Measure Inputs'!$A$2:$S$65,10,FALSE)</f>
        <v xml:space="preserve">Home entertainment and office equipment with no power strip (wall socket) or standard power strip </v>
      </c>
      <c r="Q144" s="27" t="str">
        <f>VLOOKUP($A144,'Measure Inputs'!$A$2:$S$65,11,FALSE)</f>
        <v>per unit</v>
      </c>
      <c r="R144" s="27" t="str">
        <f>VLOOKUP($A144,'Measure Inputs'!$A$2:$S$65,12,FALSE)</f>
        <v>Time of Sale</v>
      </c>
      <c r="S144" s="27">
        <f>VLOOKUP($A144,'Measure Inputs'!$A$2:$S$65,13,FALSE)</f>
        <v>7</v>
      </c>
      <c r="T144" s="27">
        <f>VLOOKUP($A144,'Measure Inputs'!$A$2:$S$65,14,FALSE)</f>
        <v>13.600000000000001</v>
      </c>
      <c r="U144" s="27">
        <f>VLOOKUP($A144,'Measure Inputs'!$A$2:$S$65,15,FALSE)</f>
        <v>0</v>
      </c>
      <c r="V144" s="27">
        <f>VLOOKUP($A144,'Measure Inputs'!$A$2:$S$65,16,FALSE)</f>
        <v>6.8000000000000007</v>
      </c>
      <c r="W144" s="27">
        <f>VLOOKUP($A144,'Measure Inputs'!$A$2:$S$65,17,FALSE)</f>
        <v>0</v>
      </c>
      <c r="X144" s="27" t="str">
        <f>VLOOKUP($A144,'Measure Inputs'!$A$2:$S$65,18,FALSE)</f>
        <v>No</v>
      </c>
      <c r="Y144" s="32">
        <f>VLOOKUP($A144,'Measure Inputs'!$A$2:$S$65,19,FALSE)</f>
        <v>1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</row>
    <row r="145" spans="1:34" ht="14.4" x14ac:dyDescent="0.3">
      <c r="A145">
        <v>52</v>
      </c>
      <c r="B145" t="s">
        <v>216</v>
      </c>
      <c r="C145" t="s">
        <v>25</v>
      </c>
      <c r="D145" t="s">
        <v>33</v>
      </c>
      <c r="E145" t="s">
        <v>221</v>
      </c>
      <c r="F145" t="s">
        <v>23</v>
      </c>
      <c r="G145" t="s">
        <v>175</v>
      </c>
      <c r="H145">
        <v>7</v>
      </c>
      <c r="I145">
        <v>4.0750007925688753E-2</v>
      </c>
      <c r="J145" s="27" t="str">
        <f>VLOOKUP($A145,'Measure Inputs'!$A$2:$S$65,2,FALSE)</f>
        <v>Existing</v>
      </c>
      <c r="K145" s="27" t="str">
        <f>VLOOKUP($A145,'Measure Inputs'!$A$2:$S$65,3,FALSE)</f>
        <v>Energy Affordability</v>
      </c>
      <c r="L145" s="27" t="str">
        <f>VLOOKUP($A145,'Measure Inputs'!$A$2:$S$65,4,FALSE)</f>
        <v>Plug Load</v>
      </c>
      <c r="M145" s="27" t="str">
        <f>VLOOKUP($A145,'Measure Inputs'!$A$2:$S$65,5,FALSE)</f>
        <v>Residential</v>
      </c>
      <c r="N145" s="27" t="str">
        <f>VLOOKUP($A145,'Measure Inputs'!$A$2:$S$65,7,FALSE)</f>
        <v>Misc</v>
      </c>
      <c r="O145" s="27" t="str">
        <f>VLOOKUP($A145,'Measure Inputs'!$A$2:$S$65,9,FALSE)</f>
        <v xml:space="preserve">Home entertainment and office equipment controlled with Tier 2 Advance Power Strips (APS)   </v>
      </c>
      <c r="P145" s="27" t="str">
        <f>VLOOKUP($A145,'Measure Inputs'!$A$2:$S$65,10,FALSE)</f>
        <v xml:space="preserve">Home entertainment and office equipment with no power strip (wall socket) or standard power strip </v>
      </c>
      <c r="Q145" s="27" t="str">
        <f>VLOOKUP($A145,'Measure Inputs'!$A$2:$S$65,11,FALSE)</f>
        <v>per unit</v>
      </c>
      <c r="R145" s="27" t="str">
        <f>VLOOKUP($A145,'Measure Inputs'!$A$2:$S$65,12,FALSE)</f>
        <v>Time of Sale</v>
      </c>
      <c r="S145" s="27">
        <f>VLOOKUP($A145,'Measure Inputs'!$A$2:$S$65,13,FALSE)</f>
        <v>7</v>
      </c>
      <c r="T145" s="27">
        <f>VLOOKUP($A145,'Measure Inputs'!$A$2:$S$65,14,FALSE)</f>
        <v>13.600000000000001</v>
      </c>
      <c r="U145" s="27">
        <f>VLOOKUP($A145,'Measure Inputs'!$A$2:$S$65,15,FALSE)</f>
        <v>0</v>
      </c>
      <c r="V145" s="27">
        <f>VLOOKUP($A145,'Measure Inputs'!$A$2:$S$65,16,FALSE)</f>
        <v>6.8000000000000007</v>
      </c>
      <c r="W145" s="27">
        <f>VLOOKUP($A145,'Measure Inputs'!$A$2:$S$65,17,FALSE)</f>
        <v>0</v>
      </c>
      <c r="X145" s="27" t="str">
        <f>VLOOKUP($A145,'Measure Inputs'!$A$2:$S$65,18,FALSE)</f>
        <v>No</v>
      </c>
      <c r="Y145" s="32">
        <f>VLOOKUP($A145,'Measure Inputs'!$A$2:$S$65,19,FALSE)</f>
        <v>1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</row>
    <row r="146" spans="1:34" ht="14.4" x14ac:dyDescent="0.3">
      <c r="A146">
        <v>52</v>
      </c>
      <c r="B146" t="s">
        <v>216</v>
      </c>
      <c r="C146" t="s">
        <v>25</v>
      </c>
      <c r="D146" t="s">
        <v>36</v>
      </c>
      <c r="E146" t="s">
        <v>221</v>
      </c>
      <c r="F146" t="s">
        <v>23</v>
      </c>
      <c r="G146" t="s">
        <v>175</v>
      </c>
      <c r="H146">
        <v>7</v>
      </c>
      <c r="I146">
        <v>4.0750032694639143E-2</v>
      </c>
      <c r="J146" s="27" t="str">
        <f>VLOOKUP($A146,'Measure Inputs'!$A$2:$S$65,2,FALSE)</f>
        <v>Existing</v>
      </c>
      <c r="K146" s="27" t="str">
        <f>VLOOKUP($A146,'Measure Inputs'!$A$2:$S$65,3,FALSE)</f>
        <v>Energy Affordability</v>
      </c>
      <c r="L146" s="27" t="str">
        <f>VLOOKUP($A146,'Measure Inputs'!$A$2:$S$65,4,FALSE)</f>
        <v>Plug Load</v>
      </c>
      <c r="M146" s="27" t="str">
        <f>VLOOKUP($A146,'Measure Inputs'!$A$2:$S$65,5,FALSE)</f>
        <v>Residential</v>
      </c>
      <c r="N146" s="27" t="str">
        <f>VLOOKUP($A146,'Measure Inputs'!$A$2:$S$65,7,FALSE)</f>
        <v>Misc</v>
      </c>
      <c r="O146" s="27" t="str">
        <f>VLOOKUP($A146,'Measure Inputs'!$A$2:$S$65,9,FALSE)</f>
        <v xml:space="preserve">Home entertainment and office equipment controlled with Tier 2 Advance Power Strips (APS)   </v>
      </c>
      <c r="P146" s="27" t="str">
        <f>VLOOKUP($A146,'Measure Inputs'!$A$2:$S$65,10,FALSE)</f>
        <v xml:space="preserve">Home entertainment and office equipment with no power strip (wall socket) or standard power strip </v>
      </c>
      <c r="Q146" s="27" t="str">
        <f>VLOOKUP($A146,'Measure Inputs'!$A$2:$S$65,11,FALSE)</f>
        <v>per unit</v>
      </c>
      <c r="R146" s="27" t="str">
        <f>VLOOKUP($A146,'Measure Inputs'!$A$2:$S$65,12,FALSE)</f>
        <v>Time of Sale</v>
      </c>
      <c r="S146" s="27">
        <f>VLOOKUP($A146,'Measure Inputs'!$A$2:$S$65,13,FALSE)</f>
        <v>7</v>
      </c>
      <c r="T146" s="27">
        <f>VLOOKUP($A146,'Measure Inputs'!$A$2:$S$65,14,FALSE)</f>
        <v>13.600000000000001</v>
      </c>
      <c r="U146" s="27">
        <f>VLOOKUP($A146,'Measure Inputs'!$A$2:$S$65,15,FALSE)</f>
        <v>0</v>
      </c>
      <c r="V146" s="27">
        <f>VLOOKUP($A146,'Measure Inputs'!$A$2:$S$65,16,FALSE)</f>
        <v>6.8000000000000007</v>
      </c>
      <c r="W146" s="27">
        <f>VLOOKUP($A146,'Measure Inputs'!$A$2:$S$65,17,FALSE)</f>
        <v>0</v>
      </c>
      <c r="X146" s="27" t="str">
        <f>VLOOKUP($A146,'Measure Inputs'!$A$2:$S$65,18,FALSE)</f>
        <v>No</v>
      </c>
      <c r="Y146" s="32">
        <f>VLOOKUP($A146,'Measure Inputs'!$A$2:$S$65,19,FALSE)</f>
        <v>1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</row>
    <row r="147" spans="1:34" ht="14.4" x14ac:dyDescent="0.3">
      <c r="A147">
        <v>53</v>
      </c>
      <c r="B147" t="s">
        <v>217</v>
      </c>
      <c r="C147" t="s">
        <v>25</v>
      </c>
      <c r="D147" t="s">
        <v>26</v>
      </c>
      <c r="E147" t="s">
        <v>221</v>
      </c>
      <c r="F147" t="s">
        <v>23</v>
      </c>
      <c r="G147" t="s">
        <v>175</v>
      </c>
      <c r="H147">
        <v>7</v>
      </c>
      <c r="I147">
        <v>4.0749983188756653E-2</v>
      </c>
      <c r="J147" s="27" t="e">
        <f>VLOOKUP($A147,'Measure Inputs'!$A$2:$S$65,2,FALSE)</f>
        <v>#N/A</v>
      </c>
      <c r="K147" s="27" t="e">
        <f>VLOOKUP($A147,'Measure Inputs'!$A$2:$S$65,3,FALSE)</f>
        <v>#N/A</v>
      </c>
      <c r="L147" s="27" t="e">
        <f>VLOOKUP($A147,'Measure Inputs'!$A$2:$S$65,4,FALSE)</f>
        <v>#N/A</v>
      </c>
      <c r="M147" s="27" t="e">
        <f>VLOOKUP($A147,'Measure Inputs'!$A$2:$S$65,5,FALSE)</f>
        <v>#N/A</v>
      </c>
      <c r="N147" s="27" t="e">
        <f>VLOOKUP($A147,'Measure Inputs'!$A$2:$S$65,7,FALSE)</f>
        <v>#N/A</v>
      </c>
      <c r="O147" s="27" t="e">
        <f>VLOOKUP($A147,'Measure Inputs'!$A$2:$S$65,9,FALSE)</f>
        <v>#N/A</v>
      </c>
      <c r="P147" s="27" t="e">
        <f>VLOOKUP($A147,'Measure Inputs'!$A$2:$S$65,10,FALSE)</f>
        <v>#N/A</v>
      </c>
      <c r="Q147" s="27" t="e">
        <f>VLOOKUP($A147,'Measure Inputs'!$A$2:$S$65,11,FALSE)</f>
        <v>#N/A</v>
      </c>
      <c r="R147" s="27" t="e">
        <f>VLOOKUP($A147,'Measure Inputs'!$A$2:$S$65,12,FALSE)</f>
        <v>#N/A</v>
      </c>
      <c r="S147" s="27" t="e">
        <f>VLOOKUP($A147,'Measure Inputs'!$A$2:$S$65,13,FALSE)</f>
        <v>#N/A</v>
      </c>
      <c r="T147" s="27" t="e">
        <f>VLOOKUP($A147,'Measure Inputs'!$A$2:$S$65,14,FALSE)</f>
        <v>#N/A</v>
      </c>
      <c r="U147" s="27" t="e">
        <f>VLOOKUP($A147,'Measure Inputs'!$A$2:$S$65,15,FALSE)</f>
        <v>#N/A</v>
      </c>
      <c r="V147" s="27" t="e">
        <f>VLOOKUP($A147,'Measure Inputs'!$A$2:$S$65,16,FALSE)</f>
        <v>#N/A</v>
      </c>
      <c r="W147" s="27" t="e">
        <f>VLOOKUP($A147,'Measure Inputs'!$A$2:$S$65,17,FALSE)</f>
        <v>#N/A</v>
      </c>
      <c r="X147" s="27" t="e">
        <f>VLOOKUP($A147,'Measure Inputs'!$A$2:$S$65,18,FALSE)</f>
        <v>#N/A</v>
      </c>
      <c r="Y147" s="32" t="e">
        <f>VLOOKUP($A147,'Measure Inputs'!$A$2:$S$65,19,FALSE)</f>
        <v>#N/A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</row>
    <row r="148" spans="1:34" ht="14.4" x14ac:dyDescent="0.3">
      <c r="A148">
        <v>54</v>
      </c>
      <c r="B148" t="s">
        <v>218</v>
      </c>
      <c r="C148" t="s">
        <v>25</v>
      </c>
      <c r="D148" t="s">
        <v>33</v>
      </c>
      <c r="E148" t="s">
        <v>221</v>
      </c>
      <c r="F148" t="s">
        <v>23</v>
      </c>
      <c r="G148" t="s">
        <v>163</v>
      </c>
      <c r="H148">
        <v>11</v>
      </c>
      <c r="I148">
        <v>2.21173695075199E-5</v>
      </c>
      <c r="J148" s="27" t="str">
        <f>VLOOKUP($A148,'Measure Inputs'!$A$2:$S$65,2,FALSE)</f>
        <v>Existing</v>
      </c>
      <c r="K148" s="27" t="str">
        <f>VLOOKUP($A148,'Measure Inputs'!$A$2:$S$65,3,FALSE)</f>
        <v>Energy Affordability</v>
      </c>
      <c r="L148" s="27" t="str">
        <f>VLOOKUP($A148,'Measure Inputs'!$A$2:$S$65,4,FALSE)</f>
        <v>Thermostat</v>
      </c>
      <c r="M148" s="27" t="str">
        <f>VLOOKUP($A148,'Measure Inputs'!$A$2:$S$65,5,FALSE)</f>
        <v>Residential</v>
      </c>
      <c r="N148" s="27" t="str">
        <f>VLOOKUP($A148,'Measure Inputs'!$A$2:$S$65,7,FALSE)</f>
        <v>Heating</v>
      </c>
      <c r="O148" s="27" t="str">
        <f>VLOOKUP($A148,'Measure Inputs'!$A$2:$S$65,9,FALSE)</f>
        <v>Smart Thermostat- Baseboard Heating</v>
      </c>
      <c r="P148" s="27" t="str">
        <f>VLOOKUP($A148,'Measure Inputs'!$A$2:$S$65,10,FALSE)</f>
        <v>Electric baseboard heating with non-programmable or programmable thermostat</v>
      </c>
      <c r="Q148" s="27" t="str">
        <f>VLOOKUP($A148,'Measure Inputs'!$A$2:$S$65,11,FALSE)</f>
        <v>per unit</v>
      </c>
      <c r="R148" s="27" t="str">
        <f>VLOOKUP($A148,'Measure Inputs'!$A$2:$S$65,12,FALSE)</f>
        <v>Retrofit</v>
      </c>
      <c r="S148" s="27">
        <f>VLOOKUP($A148,'Measure Inputs'!$A$2:$S$65,13,FALSE)</f>
        <v>11</v>
      </c>
      <c r="T148" s="27">
        <f>VLOOKUP($A148,'Measure Inputs'!$A$2:$S$65,14,FALSE)</f>
        <v>107.44000000000001</v>
      </c>
      <c r="U148" s="27">
        <f>VLOOKUP($A148,'Measure Inputs'!$A$2:$S$65,15,FALSE)</f>
        <v>0</v>
      </c>
      <c r="V148" s="27">
        <f>VLOOKUP($A148,'Measure Inputs'!$A$2:$S$65,16,FALSE)</f>
        <v>53.720000000000006</v>
      </c>
      <c r="W148" s="27">
        <f>VLOOKUP($A148,'Measure Inputs'!$A$2:$S$65,17,FALSE)</f>
        <v>0</v>
      </c>
      <c r="X148" s="27" t="str">
        <f>VLOOKUP($A148,'Measure Inputs'!$A$2:$S$65,18,FALSE)</f>
        <v>No</v>
      </c>
      <c r="Y148" s="32">
        <f>VLOOKUP($A148,'Measure Inputs'!$A$2:$S$65,19,FALSE)</f>
        <v>1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</row>
    <row r="149" spans="1:34" ht="14.4" x14ac:dyDescent="0.3">
      <c r="A149">
        <v>54</v>
      </c>
      <c r="B149" t="s">
        <v>218</v>
      </c>
      <c r="C149" t="s">
        <v>25</v>
      </c>
      <c r="D149" t="s">
        <v>36</v>
      </c>
      <c r="E149" t="s">
        <v>221</v>
      </c>
      <c r="F149" t="s">
        <v>23</v>
      </c>
      <c r="G149" t="s">
        <v>163</v>
      </c>
      <c r="H149">
        <v>11</v>
      </c>
      <c r="I149">
        <v>2.467511103799967E-5</v>
      </c>
      <c r="J149" s="27" t="str">
        <f>VLOOKUP($A149,'Measure Inputs'!$A$2:$S$65,2,FALSE)</f>
        <v>Existing</v>
      </c>
      <c r="K149" s="27" t="str">
        <f>VLOOKUP($A149,'Measure Inputs'!$A$2:$S$65,3,FALSE)</f>
        <v>Energy Affordability</v>
      </c>
      <c r="L149" s="27" t="str">
        <f>VLOOKUP($A149,'Measure Inputs'!$A$2:$S$65,4,FALSE)</f>
        <v>Thermostat</v>
      </c>
      <c r="M149" s="27" t="str">
        <f>VLOOKUP($A149,'Measure Inputs'!$A$2:$S$65,5,FALSE)</f>
        <v>Residential</v>
      </c>
      <c r="N149" s="27" t="str">
        <f>VLOOKUP($A149,'Measure Inputs'!$A$2:$S$65,7,FALSE)</f>
        <v>Heating</v>
      </c>
      <c r="O149" s="27" t="str">
        <f>VLOOKUP($A149,'Measure Inputs'!$A$2:$S$65,9,FALSE)</f>
        <v>Smart Thermostat- Baseboard Heating</v>
      </c>
      <c r="P149" s="27" t="str">
        <f>VLOOKUP($A149,'Measure Inputs'!$A$2:$S$65,10,FALSE)</f>
        <v>Electric baseboard heating with non-programmable or programmable thermostat</v>
      </c>
      <c r="Q149" s="27" t="str">
        <f>VLOOKUP($A149,'Measure Inputs'!$A$2:$S$65,11,FALSE)</f>
        <v>per unit</v>
      </c>
      <c r="R149" s="27" t="str">
        <f>VLOOKUP($A149,'Measure Inputs'!$A$2:$S$65,12,FALSE)</f>
        <v>Retrofit</v>
      </c>
      <c r="S149" s="27">
        <f>VLOOKUP($A149,'Measure Inputs'!$A$2:$S$65,13,FALSE)</f>
        <v>11</v>
      </c>
      <c r="T149" s="27">
        <f>VLOOKUP($A149,'Measure Inputs'!$A$2:$S$65,14,FALSE)</f>
        <v>107.44000000000001</v>
      </c>
      <c r="U149" s="27">
        <f>VLOOKUP($A149,'Measure Inputs'!$A$2:$S$65,15,FALSE)</f>
        <v>0</v>
      </c>
      <c r="V149" s="27">
        <f>VLOOKUP($A149,'Measure Inputs'!$A$2:$S$65,16,FALSE)</f>
        <v>53.720000000000006</v>
      </c>
      <c r="W149" s="27">
        <f>VLOOKUP($A149,'Measure Inputs'!$A$2:$S$65,17,FALSE)</f>
        <v>0</v>
      </c>
      <c r="X149" s="27" t="str">
        <f>VLOOKUP($A149,'Measure Inputs'!$A$2:$S$65,18,FALSE)</f>
        <v>No</v>
      </c>
      <c r="Y149" s="32">
        <f>VLOOKUP($A149,'Measure Inputs'!$A$2:$S$65,19,FALSE)</f>
        <v>1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</row>
    <row r="150" spans="1:34" ht="14.4" x14ac:dyDescent="0.3">
      <c r="A150">
        <v>56</v>
      </c>
      <c r="B150" t="s">
        <v>219</v>
      </c>
      <c r="C150" t="s">
        <v>25</v>
      </c>
      <c r="D150" t="s">
        <v>26</v>
      </c>
      <c r="E150" t="s">
        <v>221</v>
      </c>
      <c r="F150" t="s">
        <v>23</v>
      </c>
      <c r="G150" t="s">
        <v>163</v>
      </c>
      <c r="H150">
        <v>11</v>
      </c>
      <c r="I150">
        <v>3.0262731659079669E-5</v>
      </c>
      <c r="J150" s="27" t="e">
        <f>VLOOKUP($A150,'Measure Inputs'!$A$2:$S$65,2,FALSE)</f>
        <v>#N/A</v>
      </c>
      <c r="K150" s="27" t="e">
        <f>VLOOKUP($A150,'Measure Inputs'!$A$2:$S$65,3,FALSE)</f>
        <v>#N/A</v>
      </c>
      <c r="L150" s="27" t="e">
        <f>VLOOKUP($A150,'Measure Inputs'!$A$2:$S$65,4,FALSE)</f>
        <v>#N/A</v>
      </c>
      <c r="M150" s="27" t="e">
        <f>VLOOKUP($A150,'Measure Inputs'!$A$2:$S$65,5,FALSE)</f>
        <v>#N/A</v>
      </c>
      <c r="N150" s="27" t="e">
        <f>VLOOKUP($A150,'Measure Inputs'!$A$2:$S$65,7,FALSE)</f>
        <v>#N/A</v>
      </c>
      <c r="O150" s="27" t="e">
        <f>VLOOKUP($A150,'Measure Inputs'!$A$2:$S$65,9,FALSE)</f>
        <v>#N/A</v>
      </c>
      <c r="P150" s="27" t="e">
        <f>VLOOKUP($A150,'Measure Inputs'!$A$2:$S$65,10,FALSE)</f>
        <v>#N/A</v>
      </c>
      <c r="Q150" s="27" t="e">
        <f>VLOOKUP($A150,'Measure Inputs'!$A$2:$S$65,11,FALSE)</f>
        <v>#N/A</v>
      </c>
      <c r="R150" s="27" t="e">
        <f>VLOOKUP($A150,'Measure Inputs'!$A$2:$S$65,12,FALSE)</f>
        <v>#N/A</v>
      </c>
      <c r="S150" s="27" t="e">
        <f>VLOOKUP($A150,'Measure Inputs'!$A$2:$S$65,13,FALSE)</f>
        <v>#N/A</v>
      </c>
      <c r="T150" s="27" t="e">
        <f>VLOOKUP($A150,'Measure Inputs'!$A$2:$S$65,14,FALSE)</f>
        <v>#N/A</v>
      </c>
      <c r="U150" s="27" t="e">
        <f>VLOOKUP($A150,'Measure Inputs'!$A$2:$S$65,15,FALSE)</f>
        <v>#N/A</v>
      </c>
      <c r="V150" s="27" t="e">
        <f>VLOOKUP($A150,'Measure Inputs'!$A$2:$S$65,16,FALSE)</f>
        <v>#N/A</v>
      </c>
      <c r="W150" s="27" t="e">
        <f>VLOOKUP($A150,'Measure Inputs'!$A$2:$S$65,17,FALSE)</f>
        <v>#N/A</v>
      </c>
      <c r="X150" s="27" t="e">
        <f>VLOOKUP($A150,'Measure Inputs'!$A$2:$S$65,18,FALSE)</f>
        <v>#N/A</v>
      </c>
      <c r="Y150" s="32" t="e">
        <f>VLOOKUP($A150,'Measure Inputs'!$A$2:$S$65,19,FALSE)</f>
        <v>#N/A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</row>
    <row r="151" spans="1:34" ht="14.4" x14ac:dyDescent="0.3">
      <c r="A151">
        <v>57</v>
      </c>
      <c r="B151" t="s">
        <v>220</v>
      </c>
      <c r="C151" t="s">
        <v>25</v>
      </c>
      <c r="D151" t="s">
        <v>26</v>
      </c>
      <c r="E151" t="s">
        <v>221</v>
      </c>
      <c r="F151" t="s">
        <v>23</v>
      </c>
      <c r="G151" t="s">
        <v>163</v>
      </c>
      <c r="H151">
        <v>11</v>
      </c>
      <c r="I151">
        <v>3.2031714568880079E-4</v>
      </c>
      <c r="J151" s="27" t="e">
        <f>VLOOKUP($A151,'Measure Inputs'!$A$2:$S$65,2,FALSE)</f>
        <v>#N/A</v>
      </c>
      <c r="K151" s="27" t="e">
        <f>VLOOKUP($A151,'Measure Inputs'!$A$2:$S$65,3,FALSE)</f>
        <v>#N/A</v>
      </c>
      <c r="L151" s="27" t="e">
        <f>VLOOKUP($A151,'Measure Inputs'!$A$2:$S$65,4,FALSE)</f>
        <v>#N/A</v>
      </c>
      <c r="M151" s="27" t="e">
        <f>VLOOKUP($A151,'Measure Inputs'!$A$2:$S$65,5,FALSE)</f>
        <v>#N/A</v>
      </c>
      <c r="N151" s="27" t="e">
        <f>VLOOKUP($A151,'Measure Inputs'!$A$2:$S$65,7,FALSE)</f>
        <v>#N/A</v>
      </c>
      <c r="O151" s="27" t="e">
        <f>VLOOKUP($A151,'Measure Inputs'!$A$2:$S$65,9,FALSE)</f>
        <v>#N/A</v>
      </c>
      <c r="P151" s="27" t="e">
        <f>VLOOKUP($A151,'Measure Inputs'!$A$2:$S$65,10,FALSE)</f>
        <v>#N/A</v>
      </c>
      <c r="Q151" s="27" t="e">
        <f>VLOOKUP($A151,'Measure Inputs'!$A$2:$S$65,11,FALSE)</f>
        <v>#N/A</v>
      </c>
      <c r="R151" s="27" t="e">
        <f>VLOOKUP($A151,'Measure Inputs'!$A$2:$S$65,12,FALSE)</f>
        <v>#N/A</v>
      </c>
      <c r="S151" s="27" t="e">
        <f>VLOOKUP($A151,'Measure Inputs'!$A$2:$S$65,13,FALSE)</f>
        <v>#N/A</v>
      </c>
      <c r="T151" s="27" t="e">
        <f>VLOOKUP($A151,'Measure Inputs'!$A$2:$S$65,14,FALSE)</f>
        <v>#N/A</v>
      </c>
      <c r="U151" s="27" t="e">
        <f>VLOOKUP($A151,'Measure Inputs'!$A$2:$S$65,15,FALSE)</f>
        <v>#N/A</v>
      </c>
      <c r="V151" s="27" t="e">
        <f>VLOOKUP($A151,'Measure Inputs'!$A$2:$S$65,16,FALSE)</f>
        <v>#N/A</v>
      </c>
      <c r="W151" s="27" t="e">
        <f>VLOOKUP($A151,'Measure Inputs'!$A$2:$S$65,17,FALSE)</f>
        <v>#N/A</v>
      </c>
      <c r="X151" s="27" t="e">
        <f>VLOOKUP($A151,'Measure Inputs'!$A$2:$S$65,18,FALSE)</f>
        <v>#N/A</v>
      </c>
      <c r="Y151" s="32" t="e">
        <f>VLOOKUP($A151,'Measure Inputs'!$A$2:$S$65,19,FALSE)</f>
        <v>#N/A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</row>
    <row r="152" spans="1:34" ht="14.4" x14ac:dyDescent="0.3">
      <c r="A152">
        <v>58</v>
      </c>
      <c r="B152" t="s">
        <v>184</v>
      </c>
      <c r="C152" t="s">
        <v>25</v>
      </c>
      <c r="D152" t="s">
        <v>26</v>
      </c>
      <c r="E152" t="s">
        <v>221</v>
      </c>
      <c r="F152" t="s">
        <v>184</v>
      </c>
      <c r="G152" t="s">
        <v>185</v>
      </c>
      <c r="H152">
        <v>15</v>
      </c>
      <c r="I152">
        <v>0.9</v>
      </c>
      <c r="J152" s="27" t="str">
        <f>VLOOKUP($A152,'Measure Inputs'!$A$2:$S$65,2,FALSE)</f>
        <v>Existing</v>
      </c>
      <c r="K152" s="27" t="str">
        <f>VLOOKUP($A152,'Measure Inputs'!$A$2:$S$65,3,FALSE)</f>
        <v>Smart Thermostat (DR)</v>
      </c>
      <c r="L152" s="27" t="str">
        <f>VLOOKUP($A152,'Measure Inputs'!$A$2:$S$65,4,FALSE)</f>
        <v>Thermostat (DR)</v>
      </c>
      <c r="M152" s="27" t="str">
        <f>VLOOKUP($A152,'Measure Inputs'!$A$2:$S$65,5,FALSE)</f>
        <v>Residential</v>
      </c>
      <c r="N152" s="27" t="str">
        <f>VLOOKUP($A152,'Measure Inputs'!$A$2:$S$65,7,FALSE)</f>
        <v>Cooling</v>
      </c>
      <c r="O152" s="27" t="str">
        <f>VLOOKUP($A152,'Measure Inputs'!$A$2:$S$65,9,FALSE)</f>
        <v>Enrolled in DR</v>
      </c>
      <c r="P152" s="27" t="str">
        <f>VLOOKUP($A152,'Measure Inputs'!$A$2:$S$65,10,FALSE)</f>
        <v>Not Enrolled in DR</v>
      </c>
      <c r="Q152" s="27" t="str">
        <f>VLOOKUP($A152,'Measure Inputs'!$A$2:$S$65,11,FALSE)</f>
        <v>per unit</v>
      </c>
      <c r="R152" s="27" t="str">
        <f>VLOOKUP($A152,'Measure Inputs'!$A$2:$S$65,12,FALSE)</f>
        <v>Retrofit</v>
      </c>
      <c r="S152" s="27">
        <f>VLOOKUP($A152,'Measure Inputs'!$A$2:$S$65,13,FALSE)</f>
        <v>15</v>
      </c>
      <c r="T152" s="27">
        <f>VLOOKUP($A152,'Measure Inputs'!$A$2:$S$65,14,FALSE)</f>
        <v>185</v>
      </c>
      <c r="U152" s="27">
        <f>VLOOKUP($A152,'Measure Inputs'!$A$2:$S$65,15,FALSE)</f>
        <v>0</v>
      </c>
      <c r="V152" s="27">
        <f>VLOOKUP($A152,'Measure Inputs'!$A$2:$S$65,16,FALSE)</f>
        <v>75</v>
      </c>
      <c r="W152" s="27">
        <f>VLOOKUP($A152,'Measure Inputs'!$A$2:$S$65,17,FALSE)</f>
        <v>20</v>
      </c>
      <c r="X152" s="27" t="str">
        <f>VLOOKUP($A152,'Measure Inputs'!$A$2:$S$65,18,FALSE)</f>
        <v>No</v>
      </c>
      <c r="Y152" s="32">
        <f>VLOOKUP($A152,'Measure Inputs'!$A$2:$S$65,19,FALSE)</f>
        <v>1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</row>
    <row r="153" spans="1:34" ht="14.4" x14ac:dyDescent="0.3">
      <c r="A153">
        <v>58</v>
      </c>
      <c r="B153" t="s">
        <v>184</v>
      </c>
      <c r="C153" t="s">
        <v>25</v>
      </c>
      <c r="D153" t="s">
        <v>33</v>
      </c>
      <c r="E153" t="s">
        <v>221</v>
      </c>
      <c r="F153" t="s">
        <v>184</v>
      </c>
      <c r="G153" t="s">
        <v>185</v>
      </c>
      <c r="H153">
        <v>15</v>
      </c>
      <c r="I153">
        <v>0.9</v>
      </c>
      <c r="J153" s="27" t="str">
        <f>VLOOKUP($A153,'Measure Inputs'!$A$2:$S$65,2,FALSE)</f>
        <v>Existing</v>
      </c>
      <c r="K153" s="27" t="str">
        <f>VLOOKUP($A153,'Measure Inputs'!$A$2:$S$65,3,FALSE)</f>
        <v>Smart Thermostat (DR)</v>
      </c>
      <c r="L153" s="27" t="str">
        <f>VLOOKUP($A153,'Measure Inputs'!$A$2:$S$65,4,FALSE)</f>
        <v>Thermostat (DR)</v>
      </c>
      <c r="M153" s="27" t="str">
        <f>VLOOKUP($A153,'Measure Inputs'!$A$2:$S$65,5,FALSE)</f>
        <v>Residential</v>
      </c>
      <c r="N153" s="27" t="str">
        <f>VLOOKUP($A153,'Measure Inputs'!$A$2:$S$65,7,FALSE)</f>
        <v>Cooling</v>
      </c>
      <c r="O153" s="27" t="str">
        <f>VLOOKUP($A153,'Measure Inputs'!$A$2:$S$65,9,FALSE)</f>
        <v>Enrolled in DR</v>
      </c>
      <c r="P153" s="27" t="str">
        <f>VLOOKUP($A153,'Measure Inputs'!$A$2:$S$65,10,FALSE)</f>
        <v>Not Enrolled in DR</v>
      </c>
      <c r="Q153" s="27" t="str">
        <f>VLOOKUP($A153,'Measure Inputs'!$A$2:$S$65,11,FALSE)</f>
        <v>per unit</v>
      </c>
      <c r="R153" s="27" t="str">
        <f>VLOOKUP($A153,'Measure Inputs'!$A$2:$S$65,12,FALSE)</f>
        <v>Retrofit</v>
      </c>
      <c r="S153" s="27">
        <f>VLOOKUP($A153,'Measure Inputs'!$A$2:$S$65,13,FALSE)</f>
        <v>15</v>
      </c>
      <c r="T153" s="27">
        <f>VLOOKUP($A153,'Measure Inputs'!$A$2:$S$65,14,FALSE)</f>
        <v>185</v>
      </c>
      <c r="U153" s="27">
        <f>VLOOKUP($A153,'Measure Inputs'!$A$2:$S$65,15,FALSE)</f>
        <v>0</v>
      </c>
      <c r="V153" s="27">
        <f>VLOOKUP($A153,'Measure Inputs'!$A$2:$S$65,16,FALSE)</f>
        <v>75</v>
      </c>
      <c r="W153" s="27">
        <f>VLOOKUP($A153,'Measure Inputs'!$A$2:$S$65,17,FALSE)</f>
        <v>20</v>
      </c>
      <c r="X153" s="27" t="str">
        <f>VLOOKUP($A153,'Measure Inputs'!$A$2:$S$65,18,FALSE)</f>
        <v>No</v>
      </c>
      <c r="Y153" s="32">
        <f>VLOOKUP($A153,'Measure Inputs'!$A$2:$S$65,19,FALSE)</f>
        <v>1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</row>
    <row r="154" spans="1:34" ht="14.4" x14ac:dyDescent="0.3">
      <c r="A154">
        <v>58</v>
      </c>
      <c r="B154" t="s">
        <v>184</v>
      </c>
      <c r="C154" t="s">
        <v>25</v>
      </c>
      <c r="D154" t="s">
        <v>36</v>
      </c>
      <c r="E154" t="s">
        <v>221</v>
      </c>
      <c r="F154" t="s">
        <v>184</v>
      </c>
      <c r="G154" t="s">
        <v>185</v>
      </c>
      <c r="H154">
        <v>15</v>
      </c>
      <c r="I154">
        <v>0.90000000000000013</v>
      </c>
      <c r="J154" s="27" t="str">
        <f>VLOOKUP($A154,'Measure Inputs'!$A$2:$S$65,2,FALSE)</f>
        <v>Existing</v>
      </c>
      <c r="K154" s="27" t="str">
        <f>VLOOKUP($A154,'Measure Inputs'!$A$2:$S$65,3,FALSE)</f>
        <v>Smart Thermostat (DR)</v>
      </c>
      <c r="L154" s="27" t="str">
        <f>VLOOKUP($A154,'Measure Inputs'!$A$2:$S$65,4,FALSE)</f>
        <v>Thermostat (DR)</v>
      </c>
      <c r="M154" s="27" t="str">
        <f>VLOOKUP($A154,'Measure Inputs'!$A$2:$S$65,5,FALSE)</f>
        <v>Residential</v>
      </c>
      <c r="N154" s="27" t="str">
        <f>VLOOKUP($A154,'Measure Inputs'!$A$2:$S$65,7,FALSE)</f>
        <v>Cooling</v>
      </c>
      <c r="O154" s="27" t="str">
        <f>VLOOKUP($A154,'Measure Inputs'!$A$2:$S$65,9,FALSE)</f>
        <v>Enrolled in DR</v>
      </c>
      <c r="P154" s="27" t="str">
        <f>VLOOKUP($A154,'Measure Inputs'!$A$2:$S$65,10,FALSE)</f>
        <v>Not Enrolled in DR</v>
      </c>
      <c r="Q154" s="27" t="str">
        <f>VLOOKUP($A154,'Measure Inputs'!$A$2:$S$65,11,FALSE)</f>
        <v>per unit</v>
      </c>
      <c r="R154" s="27" t="str">
        <f>VLOOKUP($A154,'Measure Inputs'!$A$2:$S$65,12,FALSE)</f>
        <v>Retrofit</v>
      </c>
      <c r="S154" s="27">
        <f>VLOOKUP($A154,'Measure Inputs'!$A$2:$S$65,13,FALSE)</f>
        <v>15</v>
      </c>
      <c r="T154" s="27">
        <f>VLOOKUP($A154,'Measure Inputs'!$A$2:$S$65,14,FALSE)</f>
        <v>185</v>
      </c>
      <c r="U154" s="27">
        <f>VLOOKUP($A154,'Measure Inputs'!$A$2:$S$65,15,FALSE)</f>
        <v>0</v>
      </c>
      <c r="V154" s="27">
        <f>VLOOKUP($A154,'Measure Inputs'!$A$2:$S$65,16,FALSE)</f>
        <v>75</v>
      </c>
      <c r="W154" s="27">
        <f>VLOOKUP($A154,'Measure Inputs'!$A$2:$S$65,17,FALSE)</f>
        <v>20</v>
      </c>
      <c r="X154" s="27" t="str">
        <f>VLOOKUP($A154,'Measure Inputs'!$A$2:$S$65,18,FALSE)</f>
        <v>No</v>
      </c>
      <c r="Y154" s="32">
        <f>VLOOKUP($A154,'Measure Inputs'!$A$2:$S$65,19,FALSE)</f>
        <v>1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</row>
    <row r="155" spans="1:34" ht="14.4" x14ac:dyDescent="0.3">
      <c r="A155">
        <v>60</v>
      </c>
      <c r="B155" t="s">
        <v>188</v>
      </c>
      <c r="C155" t="s">
        <v>25</v>
      </c>
      <c r="D155" t="s">
        <v>26</v>
      </c>
      <c r="E155" t="s">
        <v>221</v>
      </c>
      <c r="F155" t="s">
        <v>188</v>
      </c>
      <c r="G155" t="s">
        <v>188</v>
      </c>
      <c r="H155">
        <v>15</v>
      </c>
      <c r="I155">
        <v>0.45</v>
      </c>
      <c r="J155" s="27" t="str">
        <f>VLOOKUP($A155,'Measure Inputs'!$A$2:$S$65,2,FALSE)</f>
        <v>Existing</v>
      </c>
      <c r="K155" s="27" t="str">
        <f>VLOOKUP($A155,'Measure Inputs'!$A$2:$S$65,3,FALSE)</f>
        <v>Water Heating (DR)</v>
      </c>
      <c r="L155" s="27" t="str">
        <f>VLOOKUP($A155,'Measure Inputs'!$A$2:$S$65,4,FALSE)</f>
        <v>Water Heating (DR)</v>
      </c>
      <c r="M155" s="27" t="str">
        <f>VLOOKUP($A155,'Measure Inputs'!$A$2:$S$65,5,FALSE)</f>
        <v>Residential</v>
      </c>
      <c r="N155" s="27" t="str">
        <f>VLOOKUP($A155,'Measure Inputs'!$A$2:$S$65,7,FALSE)</f>
        <v>Water Heating</v>
      </c>
      <c r="O155" s="27" t="str">
        <f>VLOOKUP($A155,'Measure Inputs'!$A$2:$S$65,9,FALSE)</f>
        <v>Enrolled in DR</v>
      </c>
      <c r="P155" s="27" t="str">
        <f>VLOOKUP($A155,'Measure Inputs'!$A$2:$S$65,10,FALSE)</f>
        <v>Not Enrolled in DR</v>
      </c>
      <c r="Q155" s="27" t="str">
        <f>VLOOKUP($A155,'Measure Inputs'!$A$2:$S$65,11,FALSE)</f>
        <v>per unit</v>
      </c>
      <c r="R155" s="27" t="str">
        <f>VLOOKUP($A155,'Measure Inputs'!$A$2:$S$65,12,FALSE)</f>
        <v>Retrofit</v>
      </c>
      <c r="S155" s="27">
        <f>VLOOKUP($A155,'Measure Inputs'!$A$2:$S$65,13,FALSE)</f>
        <v>15</v>
      </c>
      <c r="T155" s="27">
        <f>VLOOKUP($A155,'Measure Inputs'!$A$2:$S$65,14,FALSE)</f>
        <v>0</v>
      </c>
      <c r="U155" s="27">
        <f>VLOOKUP($A155,'Measure Inputs'!$A$2:$S$65,15,FALSE)</f>
        <v>150</v>
      </c>
      <c r="V155" s="27">
        <f>VLOOKUP($A155,'Measure Inputs'!$A$2:$S$65,16,FALSE)</f>
        <v>0</v>
      </c>
      <c r="W155" s="27">
        <f>VLOOKUP($A155,'Measure Inputs'!$A$2:$S$65,17,FALSE)</f>
        <v>15</v>
      </c>
      <c r="X155" s="27" t="str">
        <f>VLOOKUP($A155,'Measure Inputs'!$A$2:$S$65,18,FALSE)</f>
        <v>No</v>
      </c>
      <c r="Y155" s="32">
        <f>VLOOKUP($A155,'Measure Inputs'!$A$2:$S$65,19,FALSE)</f>
        <v>1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</row>
    <row r="156" spans="1:34" ht="14.4" x14ac:dyDescent="0.3">
      <c r="A156">
        <v>60</v>
      </c>
      <c r="B156" t="s">
        <v>188</v>
      </c>
      <c r="C156" t="s">
        <v>25</v>
      </c>
      <c r="D156" t="s">
        <v>33</v>
      </c>
      <c r="E156" t="s">
        <v>221</v>
      </c>
      <c r="F156" t="s">
        <v>188</v>
      </c>
      <c r="G156" t="s">
        <v>188</v>
      </c>
      <c r="H156">
        <v>15</v>
      </c>
      <c r="I156">
        <v>0.45</v>
      </c>
      <c r="J156" s="27" t="str">
        <f>VLOOKUP($A156,'Measure Inputs'!$A$2:$S$65,2,FALSE)</f>
        <v>Existing</v>
      </c>
      <c r="K156" s="27" t="str">
        <f>VLOOKUP($A156,'Measure Inputs'!$A$2:$S$65,3,FALSE)</f>
        <v>Water Heating (DR)</v>
      </c>
      <c r="L156" s="27" t="str">
        <f>VLOOKUP($A156,'Measure Inputs'!$A$2:$S$65,4,FALSE)</f>
        <v>Water Heating (DR)</v>
      </c>
      <c r="M156" s="27" t="str">
        <f>VLOOKUP($A156,'Measure Inputs'!$A$2:$S$65,5,FALSE)</f>
        <v>Residential</v>
      </c>
      <c r="N156" s="27" t="str">
        <f>VLOOKUP($A156,'Measure Inputs'!$A$2:$S$65,7,FALSE)</f>
        <v>Water Heating</v>
      </c>
      <c r="O156" s="27" t="str">
        <f>VLOOKUP($A156,'Measure Inputs'!$A$2:$S$65,9,FALSE)</f>
        <v>Enrolled in DR</v>
      </c>
      <c r="P156" s="27" t="str">
        <f>VLOOKUP($A156,'Measure Inputs'!$A$2:$S$65,10,FALSE)</f>
        <v>Not Enrolled in DR</v>
      </c>
      <c r="Q156" s="27" t="str">
        <f>VLOOKUP($A156,'Measure Inputs'!$A$2:$S$65,11,FALSE)</f>
        <v>per unit</v>
      </c>
      <c r="R156" s="27" t="str">
        <f>VLOOKUP($A156,'Measure Inputs'!$A$2:$S$65,12,FALSE)</f>
        <v>Retrofit</v>
      </c>
      <c r="S156" s="27">
        <f>VLOOKUP($A156,'Measure Inputs'!$A$2:$S$65,13,FALSE)</f>
        <v>15</v>
      </c>
      <c r="T156" s="27">
        <f>VLOOKUP($A156,'Measure Inputs'!$A$2:$S$65,14,FALSE)</f>
        <v>0</v>
      </c>
      <c r="U156" s="27">
        <f>VLOOKUP($A156,'Measure Inputs'!$A$2:$S$65,15,FALSE)</f>
        <v>150</v>
      </c>
      <c r="V156" s="27">
        <f>VLOOKUP($A156,'Measure Inputs'!$A$2:$S$65,16,FALSE)</f>
        <v>0</v>
      </c>
      <c r="W156" s="27">
        <f>VLOOKUP($A156,'Measure Inputs'!$A$2:$S$65,17,FALSE)</f>
        <v>15</v>
      </c>
      <c r="X156" s="27" t="str">
        <f>VLOOKUP($A156,'Measure Inputs'!$A$2:$S$65,18,FALSE)</f>
        <v>No</v>
      </c>
      <c r="Y156" s="32">
        <f>VLOOKUP($A156,'Measure Inputs'!$A$2:$S$65,19,FALSE)</f>
        <v>1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</row>
    <row r="157" spans="1:34" ht="14.4" x14ac:dyDescent="0.3">
      <c r="A157">
        <v>60</v>
      </c>
      <c r="B157" t="s">
        <v>188</v>
      </c>
      <c r="C157" t="s">
        <v>25</v>
      </c>
      <c r="D157" t="s">
        <v>36</v>
      </c>
      <c r="E157" t="s">
        <v>221</v>
      </c>
      <c r="F157" t="s">
        <v>188</v>
      </c>
      <c r="G157" t="s">
        <v>188</v>
      </c>
      <c r="H157">
        <v>15</v>
      </c>
      <c r="I157">
        <v>0.45</v>
      </c>
      <c r="J157" s="27" t="str">
        <f>VLOOKUP($A157,'Measure Inputs'!$A$2:$S$65,2,FALSE)</f>
        <v>Existing</v>
      </c>
      <c r="K157" s="27" t="str">
        <f>VLOOKUP($A157,'Measure Inputs'!$A$2:$S$65,3,FALSE)</f>
        <v>Water Heating (DR)</v>
      </c>
      <c r="L157" s="27" t="str">
        <f>VLOOKUP($A157,'Measure Inputs'!$A$2:$S$65,4,FALSE)</f>
        <v>Water Heating (DR)</v>
      </c>
      <c r="M157" s="27" t="str">
        <f>VLOOKUP($A157,'Measure Inputs'!$A$2:$S$65,5,FALSE)</f>
        <v>Residential</v>
      </c>
      <c r="N157" s="27" t="str">
        <f>VLOOKUP($A157,'Measure Inputs'!$A$2:$S$65,7,FALSE)</f>
        <v>Water Heating</v>
      </c>
      <c r="O157" s="27" t="str">
        <f>VLOOKUP($A157,'Measure Inputs'!$A$2:$S$65,9,FALSE)</f>
        <v>Enrolled in DR</v>
      </c>
      <c r="P157" s="27" t="str">
        <f>VLOOKUP($A157,'Measure Inputs'!$A$2:$S$65,10,FALSE)</f>
        <v>Not Enrolled in DR</v>
      </c>
      <c r="Q157" s="27" t="str">
        <f>VLOOKUP($A157,'Measure Inputs'!$A$2:$S$65,11,FALSE)</f>
        <v>per unit</v>
      </c>
      <c r="R157" s="27" t="str">
        <f>VLOOKUP($A157,'Measure Inputs'!$A$2:$S$65,12,FALSE)</f>
        <v>Retrofit</v>
      </c>
      <c r="S157" s="27">
        <f>VLOOKUP($A157,'Measure Inputs'!$A$2:$S$65,13,FALSE)</f>
        <v>15</v>
      </c>
      <c r="T157" s="27">
        <f>VLOOKUP($A157,'Measure Inputs'!$A$2:$S$65,14,FALSE)</f>
        <v>0</v>
      </c>
      <c r="U157" s="27">
        <f>VLOOKUP($A157,'Measure Inputs'!$A$2:$S$65,15,FALSE)</f>
        <v>150</v>
      </c>
      <c r="V157" s="27">
        <f>VLOOKUP($A157,'Measure Inputs'!$A$2:$S$65,16,FALSE)</f>
        <v>0</v>
      </c>
      <c r="W157" s="27">
        <f>VLOOKUP($A157,'Measure Inputs'!$A$2:$S$65,17,FALSE)</f>
        <v>15</v>
      </c>
      <c r="X157" s="27" t="str">
        <f>VLOOKUP($A157,'Measure Inputs'!$A$2:$S$65,18,FALSE)</f>
        <v>No</v>
      </c>
      <c r="Y157" s="32">
        <f>VLOOKUP($A157,'Measure Inputs'!$A$2:$S$65,19,FALSE)</f>
        <v>1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</row>
    <row r="158" spans="1:34" ht="14.4" x14ac:dyDescent="0.3">
      <c r="A158">
        <v>62</v>
      </c>
      <c r="B158" t="s">
        <v>191</v>
      </c>
      <c r="C158" t="s">
        <v>25</v>
      </c>
      <c r="D158" t="s">
        <v>26</v>
      </c>
      <c r="E158" t="s">
        <v>221</v>
      </c>
      <c r="F158" t="s">
        <v>189</v>
      </c>
      <c r="G158" t="s">
        <v>189</v>
      </c>
      <c r="H158">
        <v>15</v>
      </c>
      <c r="I158">
        <v>4.3750002467551701</v>
      </c>
      <c r="J158" s="27" t="str">
        <f>VLOOKUP($A158,'Measure Inputs'!$A$2:$S$65,2,FALSE)</f>
        <v>Existing</v>
      </c>
      <c r="K158" s="27" t="str">
        <f>VLOOKUP($A158,'Measure Inputs'!$A$2:$S$65,3,FALSE)</f>
        <v>BESS (DR)</v>
      </c>
      <c r="L158" s="27" t="str">
        <f>VLOOKUP($A158,'Measure Inputs'!$A$2:$S$65,4,FALSE)</f>
        <v>BESS (DR)</v>
      </c>
      <c r="M158" s="27" t="str">
        <f>VLOOKUP($A158,'Measure Inputs'!$A$2:$S$65,5,FALSE)</f>
        <v>Residential</v>
      </c>
      <c r="N158" s="27" t="str">
        <f>VLOOKUP($A158,'Measure Inputs'!$A$2:$S$65,7,FALSE)</f>
        <v>Battery</v>
      </c>
      <c r="O158" s="27" t="str">
        <f>VLOOKUP($A158,'Measure Inputs'!$A$2:$S$65,9,FALSE)</f>
        <v>Enrolled in DR</v>
      </c>
      <c r="P158" s="27" t="str">
        <f>VLOOKUP($A158,'Measure Inputs'!$A$2:$S$65,10,FALSE)</f>
        <v>Not Enrolled in DR</v>
      </c>
      <c r="Q158" s="27" t="str">
        <f>VLOOKUP($A158,'Measure Inputs'!$A$2:$S$65,11,FALSE)</f>
        <v>per unit</v>
      </c>
      <c r="R158" s="27" t="str">
        <f>VLOOKUP($A158,'Measure Inputs'!$A$2:$S$65,12,FALSE)</f>
        <v>Retrofit</v>
      </c>
      <c r="S158" s="27">
        <f>VLOOKUP($A158,'Measure Inputs'!$A$2:$S$65,13,FALSE)</f>
        <v>15</v>
      </c>
      <c r="T158" s="27">
        <f>VLOOKUP($A158,'Measure Inputs'!$A$2:$S$65,14,FALSE)</f>
        <v>24401</v>
      </c>
      <c r="U158" s="27">
        <f>VLOOKUP($A158,'Measure Inputs'!$A$2:$S$65,15,FALSE)</f>
        <v>24401</v>
      </c>
      <c r="V158" s="27">
        <f>VLOOKUP($A158,'Measure Inputs'!$A$2:$S$65,16,FALSE)</f>
        <v>0</v>
      </c>
      <c r="W158" s="27">
        <f>VLOOKUP($A158,'Measure Inputs'!$A$2:$S$65,17,FALSE)</f>
        <v>1745</v>
      </c>
      <c r="X158" s="27" t="str">
        <f>VLOOKUP($A158,'Measure Inputs'!$A$2:$S$65,18,FALSE)</f>
        <v>No</v>
      </c>
      <c r="Y158" s="32">
        <f>VLOOKUP($A158,'Measure Inputs'!$A$2:$S$65,19,FALSE)</f>
        <v>1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</row>
    <row r="159" spans="1:34" ht="14.4" x14ac:dyDescent="0.3">
      <c r="A159">
        <v>62</v>
      </c>
      <c r="B159" t="s">
        <v>191</v>
      </c>
      <c r="C159" t="s">
        <v>25</v>
      </c>
      <c r="D159" t="s">
        <v>33</v>
      </c>
      <c r="E159" t="s">
        <v>221</v>
      </c>
      <c r="F159" t="s">
        <v>189</v>
      </c>
      <c r="G159" t="s">
        <v>189</v>
      </c>
      <c r="H159">
        <v>15</v>
      </c>
      <c r="I159">
        <v>4.3750001767721409</v>
      </c>
      <c r="J159" s="27" t="str">
        <f>VLOOKUP($A159,'Measure Inputs'!$A$2:$S$65,2,FALSE)</f>
        <v>Existing</v>
      </c>
      <c r="K159" s="27" t="str">
        <f>VLOOKUP($A159,'Measure Inputs'!$A$2:$S$65,3,FALSE)</f>
        <v>BESS (DR)</v>
      </c>
      <c r="L159" s="27" t="str">
        <f>VLOOKUP($A159,'Measure Inputs'!$A$2:$S$65,4,FALSE)</f>
        <v>BESS (DR)</v>
      </c>
      <c r="M159" s="27" t="str">
        <f>VLOOKUP($A159,'Measure Inputs'!$A$2:$S$65,5,FALSE)</f>
        <v>Residential</v>
      </c>
      <c r="N159" s="27" t="str">
        <f>VLOOKUP($A159,'Measure Inputs'!$A$2:$S$65,7,FALSE)</f>
        <v>Battery</v>
      </c>
      <c r="O159" s="27" t="str">
        <f>VLOOKUP($A159,'Measure Inputs'!$A$2:$S$65,9,FALSE)</f>
        <v>Enrolled in DR</v>
      </c>
      <c r="P159" s="27" t="str">
        <f>VLOOKUP($A159,'Measure Inputs'!$A$2:$S$65,10,FALSE)</f>
        <v>Not Enrolled in DR</v>
      </c>
      <c r="Q159" s="27" t="str">
        <f>VLOOKUP($A159,'Measure Inputs'!$A$2:$S$65,11,FALSE)</f>
        <v>per unit</v>
      </c>
      <c r="R159" s="27" t="str">
        <f>VLOOKUP($A159,'Measure Inputs'!$A$2:$S$65,12,FALSE)</f>
        <v>Retrofit</v>
      </c>
      <c r="S159" s="27">
        <f>VLOOKUP($A159,'Measure Inputs'!$A$2:$S$65,13,FALSE)</f>
        <v>15</v>
      </c>
      <c r="T159" s="27">
        <f>VLOOKUP($A159,'Measure Inputs'!$A$2:$S$65,14,FALSE)</f>
        <v>24401</v>
      </c>
      <c r="U159" s="27">
        <f>VLOOKUP($A159,'Measure Inputs'!$A$2:$S$65,15,FALSE)</f>
        <v>24401</v>
      </c>
      <c r="V159" s="27">
        <f>VLOOKUP($A159,'Measure Inputs'!$A$2:$S$65,16,FALSE)</f>
        <v>0</v>
      </c>
      <c r="W159" s="27">
        <f>VLOOKUP($A159,'Measure Inputs'!$A$2:$S$65,17,FALSE)</f>
        <v>1745</v>
      </c>
      <c r="X159" s="27" t="str">
        <f>VLOOKUP($A159,'Measure Inputs'!$A$2:$S$65,18,FALSE)</f>
        <v>No</v>
      </c>
      <c r="Y159" s="32">
        <f>VLOOKUP($A159,'Measure Inputs'!$A$2:$S$65,19,FALSE)</f>
        <v>1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</row>
    <row r="160" spans="1:34" ht="14.4" x14ac:dyDescent="0.3">
      <c r="A160">
        <v>62</v>
      </c>
      <c r="B160" t="s">
        <v>191</v>
      </c>
      <c r="C160" t="s">
        <v>25</v>
      </c>
      <c r="D160" t="s">
        <v>36</v>
      </c>
      <c r="E160" t="s">
        <v>221</v>
      </c>
      <c r="F160" t="s">
        <v>189</v>
      </c>
      <c r="G160" t="s">
        <v>189</v>
      </c>
      <c r="H160">
        <v>15</v>
      </c>
      <c r="I160">
        <v>4.3750005604543416</v>
      </c>
      <c r="J160" s="27" t="str">
        <f>VLOOKUP($A160,'Measure Inputs'!$A$2:$S$65,2,FALSE)</f>
        <v>Existing</v>
      </c>
      <c r="K160" s="27" t="str">
        <f>VLOOKUP($A160,'Measure Inputs'!$A$2:$S$65,3,FALSE)</f>
        <v>BESS (DR)</v>
      </c>
      <c r="L160" s="27" t="str">
        <f>VLOOKUP($A160,'Measure Inputs'!$A$2:$S$65,4,FALSE)</f>
        <v>BESS (DR)</v>
      </c>
      <c r="M160" s="27" t="str">
        <f>VLOOKUP($A160,'Measure Inputs'!$A$2:$S$65,5,FALSE)</f>
        <v>Residential</v>
      </c>
      <c r="N160" s="27" t="str">
        <f>VLOOKUP($A160,'Measure Inputs'!$A$2:$S$65,7,FALSE)</f>
        <v>Battery</v>
      </c>
      <c r="O160" s="27" t="str">
        <f>VLOOKUP($A160,'Measure Inputs'!$A$2:$S$65,9,FALSE)</f>
        <v>Enrolled in DR</v>
      </c>
      <c r="P160" s="27" t="str">
        <f>VLOOKUP($A160,'Measure Inputs'!$A$2:$S$65,10,FALSE)</f>
        <v>Not Enrolled in DR</v>
      </c>
      <c r="Q160" s="27" t="str">
        <f>VLOOKUP($A160,'Measure Inputs'!$A$2:$S$65,11,FALSE)</f>
        <v>per unit</v>
      </c>
      <c r="R160" s="27" t="str">
        <f>VLOOKUP($A160,'Measure Inputs'!$A$2:$S$65,12,FALSE)</f>
        <v>Retrofit</v>
      </c>
      <c r="S160" s="27">
        <f>VLOOKUP($A160,'Measure Inputs'!$A$2:$S$65,13,FALSE)</f>
        <v>15</v>
      </c>
      <c r="T160" s="27">
        <f>VLOOKUP($A160,'Measure Inputs'!$A$2:$S$65,14,FALSE)</f>
        <v>24401</v>
      </c>
      <c r="U160" s="27">
        <f>VLOOKUP($A160,'Measure Inputs'!$A$2:$S$65,15,FALSE)</f>
        <v>24401</v>
      </c>
      <c r="V160" s="27">
        <f>VLOOKUP($A160,'Measure Inputs'!$A$2:$S$65,16,FALSE)</f>
        <v>0</v>
      </c>
      <c r="W160" s="27">
        <f>VLOOKUP($A160,'Measure Inputs'!$A$2:$S$65,17,FALSE)</f>
        <v>1745</v>
      </c>
      <c r="X160" s="27" t="str">
        <f>VLOOKUP($A160,'Measure Inputs'!$A$2:$S$65,18,FALSE)</f>
        <v>No</v>
      </c>
      <c r="Y160" s="32">
        <f>VLOOKUP($A160,'Measure Inputs'!$A$2:$S$65,19,FALSE)</f>
        <v>1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</row>
    <row r="161" spans="1:34" ht="14.4" x14ac:dyDescent="0.3">
      <c r="A161">
        <v>63</v>
      </c>
      <c r="B161" t="s">
        <v>192</v>
      </c>
      <c r="C161" t="s">
        <v>25</v>
      </c>
      <c r="D161" t="s">
        <v>33</v>
      </c>
      <c r="E161" t="s">
        <v>221</v>
      </c>
      <c r="F161" t="s">
        <v>192</v>
      </c>
      <c r="G161" t="s">
        <v>193</v>
      </c>
      <c r="H161">
        <v>25</v>
      </c>
      <c r="I161">
        <v>1.622428521617852</v>
      </c>
      <c r="J161" s="27" t="str">
        <f>VLOOKUP($A161,'Measure Inputs'!$A$2:$S$65,2,FALSE)</f>
        <v>Existing</v>
      </c>
      <c r="K161" s="27" t="str">
        <f>VLOOKUP($A161,'Measure Inputs'!$A$2:$S$65,3,FALSE)</f>
        <v>Solar PV (DER)</v>
      </c>
      <c r="L161" s="27" t="str">
        <f>VLOOKUP($A161,'Measure Inputs'!$A$2:$S$65,4,FALSE)</f>
        <v>SPV (DER)</v>
      </c>
      <c r="M161" s="27" t="str">
        <f>VLOOKUP($A161,'Measure Inputs'!$A$2:$S$65,5,FALSE)</f>
        <v>Residential</v>
      </c>
      <c r="N161" s="27" t="str">
        <f>VLOOKUP($A161,'Measure Inputs'!$A$2:$S$65,7,FALSE)</f>
        <v>PV</v>
      </c>
      <c r="O161" s="27" t="str">
        <f>VLOOKUP($A161,'Measure Inputs'!$A$2:$S$65,9,FALSE)</f>
        <v>Enrolled in DER</v>
      </c>
      <c r="P161" s="27" t="str">
        <f>VLOOKUP($A161,'Measure Inputs'!$A$2:$S$65,10,FALSE)</f>
        <v>Not Enrolled in DER</v>
      </c>
      <c r="Q161" s="27" t="str">
        <f>VLOOKUP($A161,'Measure Inputs'!$A$2:$S$65,11,FALSE)</f>
        <v>per unit</v>
      </c>
      <c r="R161" s="27" t="str">
        <f>VLOOKUP($A161,'Measure Inputs'!$A$2:$S$65,12,FALSE)</f>
        <v>Retrofit</v>
      </c>
      <c r="S161" s="27">
        <f>VLOOKUP($A161,'Measure Inputs'!$A$2:$S$65,13,FALSE)</f>
        <v>25</v>
      </c>
      <c r="T161" s="27">
        <f>VLOOKUP($A161,'Measure Inputs'!$A$2:$S$65,14,FALSE)</f>
        <v>31720</v>
      </c>
      <c r="U161" s="27">
        <f>VLOOKUP($A161,'Measure Inputs'!$A$2:$S$65,15,FALSE)</f>
        <v>31720</v>
      </c>
      <c r="V161" s="27">
        <f>VLOOKUP($A161,'Measure Inputs'!$A$2:$S$65,16,FALSE)</f>
        <v>0</v>
      </c>
      <c r="W161" s="27">
        <f>VLOOKUP($A161,'Measure Inputs'!$A$2:$S$65,17,FALSE)</f>
        <v>680</v>
      </c>
      <c r="X161" s="27" t="str">
        <f>VLOOKUP($A161,'Measure Inputs'!$A$2:$S$65,18,FALSE)</f>
        <v>Yes</v>
      </c>
      <c r="Y161" s="32">
        <f>VLOOKUP($A161,'Measure Inputs'!$A$2:$S$65,19,FALSE)</f>
        <v>1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</row>
    <row r="162" spans="1:34" ht="14.4" x14ac:dyDescent="0.3">
      <c r="A162">
        <v>63</v>
      </c>
      <c r="B162" t="s">
        <v>192</v>
      </c>
      <c r="C162" t="s">
        <v>25</v>
      </c>
      <c r="D162" t="s">
        <v>36</v>
      </c>
      <c r="E162" t="s">
        <v>221</v>
      </c>
      <c r="F162" t="s">
        <v>192</v>
      </c>
      <c r="G162" t="s">
        <v>193</v>
      </c>
      <c r="H162">
        <v>25</v>
      </c>
      <c r="I162">
        <v>1.622518441284508</v>
      </c>
      <c r="J162" s="27" t="str">
        <f>VLOOKUP($A162,'Measure Inputs'!$A$2:$S$65,2,FALSE)</f>
        <v>Existing</v>
      </c>
      <c r="K162" s="27" t="str">
        <f>VLOOKUP($A162,'Measure Inputs'!$A$2:$S$65,3,FALSE)</f>
        <v>Solar PV (DER)</v>
      </c>
      <c r="L162" s="27" t="str">
        <f>VLOOKUP($A162,'Measure Inputs'!$A$2:$S$65,4,FALSE)</f>
        <v>SPV (DER)</v>
      </c>
      <c r="M162" s="27" t="str">
        <f>VLOOKUP($A162,'Measure Inputs'!$A$2:$S$65,5,FALSE)</f>
        <v>Residential</v>
      </c>
      <c r="N162" s="27" t="str">
        <f>VLOOKUP($A162,'Measure Inputs'!$A$2:$S$65,7,FALSE)</f>
        <v>PV</v>
      </c>
      <c r="O162" s="27" t="str">
        <f>VLOOKUP($A162,'Measure Inputs'!$A$2:$S$65,9,FALSE)</f>
        <v>Enrolled in DER</v>
      </c>
      <c r="P162" s="27" t="str">
        <f>VLOOKUP($A162,'Measure Inputs'!$A$2:$S$65,10,FALSE)</f>
        <v>Not Enrolled in DER</v>
      </c>
      <c r="Q162" s="27" t="str">
        <f>VLOOKUP($A162,'Measure Inputs'!$A$2:$S$65,11,FALSE)</f>
        <v>per unit</v>
      </c>
      <c r="R162" s="27" t="str">
        <f>VLOOKUP($A162,'Measure Inputs'!$A$2:$S$65,12,FALSE)</f>
        <v>Retrofit</v>
      </c>
      <c r="S162" s="27">
        <f>VLOOKUP($A162,'Measure Inputs'!$A$2:$S$65,13,FALSE)</f>
        <v>25</v>
      </c>
      <c r="T162" s="27">
        <f>VLOOKUP($A162,'Measure Inputs'!$A$2:$S$65,14,FALSE)</f>
        <v>31720</v>
      </c>
      <c r="U162" s="27">
        <f>VLOOKUP($A162,'Measure Inputs'!$A$2:$S$65,15,FALSE)</f>
        <v>31720</v>
      </c>
      <c r="V162" s="27">
        <f>VLOOKUP($A162,'Measure Inputs'!$A$2:$S$65,16,FALSE)</f>
        <v>0</v>
      </c>
      <c r="W162" s="27">
        <f>VLOOKUP($A162,'Measure Inputs'!$A$2:$S$65,17,FALSE)</f>
        <v>680</v>
      </c>
      <c r="X162" s="27" t="str">
        <f>VLOOKUP($A162,'Measure Inputs'!$A$2:$S$65,18,FALSE)</f>
        <v>Yes</v>
      </c>
      <c r="Y162" s="32">
        <f>VLOOKUP($A162,'Measure Inputs'!$A$2:$S$65,19,FALSE)</f>
        <v>1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</row>
    <row r="163" spans="1:34" ht="14.4" x14ac:dyDescent="0.3">
      <c r="A163">
        <v>64</v>
      </c>
      <c r="B163" t="s">
        <v>197</v>
      </c>
      <c r="C163" t="s">
        <v>25</v>
      </c>
      <c r="D163" t="s">
        <v>33</v>
      </c>
      <c r="E163" t="s">
        <v>221</v>
      </c>
      <c r="F163" t="s">
        <v>197</v>
      </c>
      <c r="G163" t="s">
        <v>198</v>
      </c>
      <c r="H163">
        <v>20</v>
      </c>
      <c r="I163">
        <v>5.9974721059972103</v>
      </c>
      <c r="J163" s="27" t="str">
        <f>VLOOKUP($A163,'Measure Inputs'!$A$2:$S$65,2,FALSE)</f>
        <v>Existing</v>
      </c>
      <c r="K163" s="27" t="str">
        <f>VLOOKUP($A163,'Measure Inputs'!$A$2:$S$65,3,FALSE)</f>
        <v>Solar PV + Battery Storage (DER)</v>
      </c>
      <c r="L163" s="27" t="str">
        <f>VLOOKUP($A163,'Measure Inputs'!$A$2:$S$65,4,FALSE)</f>
        <v>SPV + BESS (DER)</v>
      </c>
      <c r="M163" s="27" t="str">
        <f>VLOOKUP($A163,'Measure Inputs'!$A$2:$S$65,5,FALSE)</f>
        <v>Residential</v>
      </c>
      <c r="N163" s="27" t="str">
        <f>VLOOKUP($A163,'Measure Inputs'!$A$2:$S$65,7,FALSE)</f>
        <v>Battery</v>
      </c>
      <c r="O163" s="27" t="str">
        <f>VLOOKUP($A163,'Measure Inputs'!$A$2:$S$65,9,FALSE)</f>
        <v>Enrolled in DER</v>
      </c>
      <c r="P163" s="27" t="str">
        <f>VLOOKUP($A163,'Measure Inputs'!$A$2:$S$65,10,FALSE)</f>
        <v>Not Enrolled in DER</v>
      </c>
      <c r="Q163" s="27" t="str">
        <f>VLOOKUP($A163,'Measure Inputs'!$A$2:$S$65,11,FALSE)</f>
        <v>per unit</v>
      </c>
      <c r="R163" s="27" t="str">
        <f>VLOOKUP($A163,'Measure Inputs'!$A$2:$S$65,12,FALSE)</f>
        <v>Retrofit</v>
      </c>
      <c r="S163" s="27">
        <f>VLOOKUP($A163,'Measure Inputs'!$A$2:$S$65,13,FALSE)</f>
        <v>20</v>
      </c>
      <c r="T163" s="27">
        <f>VLOOKUP($A163,'Measure Inputs'!$A$2:$S$65,14,FALSE)</f>
        <v>56121</v>
      </c>
      <c r="U163" s="27">
        <f>VLOOKUP($A163,'Measure Inputs'!$A$2:$S$65,15,FALSE)</f>
        <v>56121</v>
      </c>
      <c r="V163" s="27">
        <f>VLOOKUP($A163,'Measure Inputs'!$A$2:$S$65,16,FALSE)</f>
        <v>0</v>
      </c>
      <c r="W163" s="27">
        <f>VLOOKUP($A163,'Measure Inputs'!$A$2:$S$65,17,FALSE)</f>
        <v>2425</v>
      </c>
      <c r="X163" s="27" t="str">
        <f>VLOOKUP($A163,'Measure Inputs'!$A$2:$S$65,18,FALSE)</f>
        <v>Yes</v>
      </c>
      <c r="Y163" s="32">
        <f>VLOOKUP($A163,'Measure Inputs'!$A$2:$S$65,19,FALSE)</f>
        <v>1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</row>
    <row r="164" spans="1:34" ht="14.4" x14ac:dyDescent="0.3">
      <c r="A164">
        <v>64</v>
      </c>
      <c r="B164" t="s">
        <v>197</v>
      </c>
      <c r="C164" t="s">
        <v>25</v>
      </c>
      <c r="D164" t="s">
        <v>36</v>
      </c>
      <c r="E164" t="s">
        <v>221</v>
      </c>
      <c r="F164" t="s">
        <v>197</v>
      </c>
      <c r="G164" t="s">
        <v>198</v>
      </c>
      <c r="H164">
        <v>20</v>
      </c>
      <c r="I164">
        <v>5.9975326729825449</v>
      </c>
      <c r="J164" s="27" t="str">
        <f>VLOOKUP($A164,'Measure Inputs'!$A$2:$S$65,2,FALSE)</f>
        <v>Existing</v>
      </c>
      <c r="K164" s="27" t="str">
        <f>VLOOKUP($A164,'Measure Inputs'!$A$2:$S$65,3,FALSE)</f>
        <v>Solar PV + Battery Storage (DER)</v>
      </c>
      <c r="L164" s="27" t="str">
        <f>VLOOKUP($A164,'Measure Inputs'!$A$2:$S$65,4,FALSE)</f>
        <v>SPV + BESS (DER)</v>
      </c>
      <c r="M164" s="27" t="str">
        <f>VLOOKUP($A164,'Measure Inputs'!$A$2:$S$65,5,FALSE)</f>
        <v>Residential</v>
      </c>
      <c r="N164" s="27" t="str">
        <f>VLOOKUP($A164,'Measure Inputs'!$A$2:$S$65,7,FALSE)</f>
        <v>Battery</v>
      </c>
      <c r="O164" s="27" t="str">
        <f>VLOOKUP($A164,'Measure Inputs'!$A$2:$S$65,9,FALSE)</f>
        <v>Enrolled in DER</v>
      </c>
      <c r="P164" s="27" t="str">
        <f>VLOOKUP($A164,'Measure Inputs'!$A$2:$S$65,10,FALSE)</f>
        <v>Not Enrolled in DER</v>
      </c>
      <c r="Q164" s="27" t="str">
        <f>VLOOKUP($A164,'Measure Inputs'!$A$2:$S$65,11,FALSE)</f>
        <v>per unit</v>
      </c>
      <c r="R164" s="27" t="str">
        <f>VLOOKUP($A164,'Measure Inputs'!$A$2:$S$65,12,FALSE)</f>
        <v>Retrofit</v>
      </c>
      <c r="S164" s="27">
        <f>VLOOKUP($A164,'Measure Inputs'!$A$2:$S$65,13,FALSE)</f>
        <v>20</v>
      </c>
      <c r="T164" s="27">
        <f>VLOOKUP($A164,'Measure Inputs'!$A$2:$S$65,14,FALSE)</f>
        <v>56121</v>
      </c>
      <c r="U164" s="27">
        <f>VLOOKUP($A164,'Measure Inputs'!$A$2:$S$65,15,FALSE)</f>
        <v>56121</v>
      </c>
      <c r="V164" s="27">
        <f>VLOOKUP($A164,'Measure Inputs'!$A$2:$S$65,16,FALSE)</f>
        <v>0</v>
      </c>
      <c r="W164" s="27">
        <f>VLOOKUP($A164,'Measure Inputs'!$A$2:$S$65,17,FALSE)</f>
        <v>2425</v>
      </c>
      <c r="X164" s="27" t="str">
        <f>VLOOKUP($A164,'Measure Inputs'!$A$2:$S$65,18,FALSE)</f>
        <v>Yes</v>
      </c>
      <c r="Y164" s="32">
        <f>VLOOKUP($A164,'Measure Inputs'!$A$2:$S$65,19,FALSE)</f>
        <v>1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</row>
    <row r="165" spans="1:34" ht="14.4" x14ac:dyDescent="0.3">
      <c r="A165">
        <v>65</v>
      </c>
      <c r="B165" t="s">
        <v>206</v>
      </c>
      <c r="C165" t="s">
        <v>25</v>
      </c>
      <c r="D165" t="s">
        <v>33</v>
      </c>
      <c r="E165" t="s">
        <v>221</v>
      </c>
      <c r="F165" t="s">
        <v>199</v>
      </c>
      <c r="G165" t="s">
        <v>199</v>
      </c>
      <c r="H165">
        <v>15</v>
      </c>
      <c r="I165">
        <v>0.25</v>
      </c>
      <c r="J165" s="27" t="str">
        <f>VLOOKUP($A165,'Measure Inputs'!$A$2:$S$65,2,FALSE)</f>
        <v>Existing</v>
      </c>
      <c r="K165" s="27" t="str">
        <f>VLOOKUP($A165,'Measure Inputs'!$A$2:$S$65,3,FALSE)</f>
        <v>Electric Vehicle (DR)</v>
      </c>
      <c r="L165" s="27" t="str">
        <f>VLOOKUP($A165,'Measure Inputs'!$A$2:$S$65,4,FALSE)</f>
        <v>Electric Vehicle (DR)</v>
      </c>
      <c r="M165" s="27" t="str">
        <f>VLOOKUP($A165,'Measure Inputs'!$A$2:$S$65,5,FALSE)</f>
        <v>Residential</v>
      </c>
      <c r="N165" s="27" t="str">
        <f>VLOOKUP($A165,'Measure Inputs'!$A$2:$S$65,7,FALSE)</f>
        <v>Electric Vehicles</v>
      </c>
      <c r="O165" s="27" t="str">
        <f>VLOOKUP($A165,'Measure Inputs'!$A$2:$S$65,9,FALSE)</f>
        <v>Enrolled in DR</v>
      </c>
      <c r="P165" s="27" t="str">
        <f>VLOOKUP($A165,'Measure Inputs'!$A$2:$S$65,10,FALSE)</f>
        <v>Not Enrolled in DR</v>
      </c>
      <c r="Q165" s="27" t="str">
        <f>VLOOKUP($A165,'Measure Inputs'!$A$2:$S$65,11,FALSE)</f>
        <v>per unit</v>
      </c>
      <c r="R165" s="27" t="str">
        <f>VLOOKUP($A165,'Measure Inputs'!$A$2:$S$65,12,FALSE)</f>
        <v>Retrofit</v>
      </c>
      <c r="S165" s="27">
        <f>VLOOKUP($A165,'Measure Inputs'!$A$2:$S$65,13,FALSE)</f>
        <v>15</v>
      </c>
      <c r="T165" s="27">
        <f>VLOOKUP($A165,'Measure Inputs'!$A$2:$S$65,14,FALSE)</f>
        <v>1200</v>
      </c>
      <c r="U165" s="27">
        <f>VLOOKUP($A165,'Measure Inputs'!$A$2:$S$65,15,FALSE)</f>
        <v>1146.4000000000001</v>
      </c>
      <c r="V165" s="27">
        <f>VLOOKUP($A165,'Measure Inputs'!$A$2:$S$65,16,FALSE)</f>
        <v>143.30000000000001</v>
      </c>
      <c r="W165" s="27">
        <f>VLOOKUP($A165,'Measure Inputs'!$A$2:$S$65,17,FALSE)</f>
        <v>429.9</v>
      </c>
      <c r="X165" s="27" t="str">
        <f>VLOOKUP($A165,'Measure Inputs'!$A$2:$S$65,18,FALSE)</f>
        <v>No</v>
      </c>
      <c r="Y165" s="32">
        <f>VLOOKUP($A165,'Measure Inputs'!$A$2:$S$65,19,FALSE)</f>
        <v>1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</row>
    <row r="166" spans="1:34" ht="14.4" x14ac:dyDescent="0.3">
      <c r="A166">
        <v>65</v>
      </c>
      <c r="B166" t="s">
        <v>206</v>
      </c>
      <c r="C166" t="s">
        <v>25</v>
      </c>
      <c r="D166" t="s">
        <v>36</v>
      </c>
      <c r="E166" t="s">
        <v>221</v>
      </c>
      <c r="F166" t="s">
        <v>199</v>
      </c>
      <c r="G166" t="s">
        <v>199</v>
      </c>
      <c r="H166">
        <v>15</v>
      </c>
      <c r="I166">
        <v>0.25</v>
      </c>
      <c r="J166" s="27" t="str">
        <f>VLOOKUP($A166,'Measure Inputs'!$A$2:$S$65,2,FALSE)</f>
        <v>Existing</v>
      </c>
      <c r="K166" s="27" t="str">
        <f>VLOOKUP($A166,'Measure Inputs'!$A$2:$S$65,3,FALSE)</f>
        <v>Electric Vehicle (DR)</v>
      </c>
      <c r="L166" s="27" t="str">
        <f>VLOOKUP($A166,'Measure Inputs'!$A$2:$S$65,4,FALSE)</f>
        <v>Electric Vehicle (DR)</v>
      </c>
      <c r="M166" s="27" t="str">
        <f>VLOOKUP($A166,'Measure Inputs'!$A$2:$S$65,5,FALSE)</f>
        <v>Residential</v>
      </c>
      <c r="N166" s="27" t="str">
        <f>VLOOKUP($A166,'Measure Inputs'!$A$2:$S$65,7,FALSE)</f>
        <v>Electric Vehicles</v>
      </c>
      <c r="O166" s="27" t="str">
        <f>VLOOKUP($A166,'Measure Inputs'!$A$2:$S$65,9,FALSE)</f>
        <v>Enrolled in DR</v>
      </c>
      <c r="P166" s="27" t="str">
        <f>VLOOKUP($A166,'Measure Inputs'!$A$2:$S$65,10,FALSE)</f>
        <v>Not Enrolled in DR</v>
      </c>
      <c r="Q166" s="27" t="str">
        <f>VLOOKUP($A166,'Measure Inputs'!$A$2:$S$65,11,FALSE)</f>
        <v>per unit</v>
      </c>
      <c r="R166" s="27" t="str">
        <f>VLOOKUP($A166,'Measure Inputs'!$A$2:$S$65,12,FALSE)</f>
        <v>Retrofit</v>
      </c>
      <c r="S166" s="27">
        <f>VLOOKUP($A166,'Measure Inputs'!$A$2:$S$65,13,FALSE)</f>
        <v>15</v>
      </c>
      <c r="T166" s="27">
        <f>VLOOKUP($A166,'Measure Inputs'!$A$2:$S$65,14,FALSE)</f>
        <v>1200</v>
      </c>
      <c r="U166" s="27">
        <f>VLOOKUP($A166,'Measure Inputs'!$A$2:$S$65,15,FALSE)</f>
        <v>1146.4000000000001</v>
      </c>
      <c r="V166" s="27">
        <f>VLOOKUP($A166,'Measure Inputs'!$A$2:$S$65,16,FALSE)</f>
        <v>143.30000000000001</v>
      </c>
      <c r="W166" s="27">
        <f>VLOOKUP($A166,'Measure Inputs'!$A$2:$S$65,17,FALSE)</f>
        <v>429.9</v>
      </c>
      <c r="X166" s="27" t="str">
        <f>VLOOKUP($A166,'Measure Inputs'!$A$2:$S$65,18,FALSE)</f>
        <v>No</v>
      </c>
      <c r="Y166" s="32">
        <f>VLOOKUP($A166,'Measure Inputs'!$A$2:$S$65,19,FALSE)</f>
        <v>1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</row>
    <row r="167" spans="1:34" ht="14.4" x14ac:dyDescent="0.3">
      <c r="A167">
        <v>66</v>
      </c>
      <c r="B167" t="s">
        <v>222</v>
      </c>
      <c r="C167" t="s">
        <v>25</v>
      </c>
      <c r="D167" t="s">
        <v>26</v>
      </c>
      <c r="E167" t="s">
        <v>221</v>
      </c>
      <c r="F167" t="s">
        <v>199</v>
      </c>
      <c r="G167" t="s">
        <v>199</v>
      </c>
      <c r="H167">
        <v>15</v>
      </c>
      <c r="I167">
        <v>0.25</v>
      </c>
      <c r="J167" s="27" t="e">
        <f>VLOOKUP($A167,'Measure Inputs'!$A$2:$S$65,2,FALSE)</f>
        <v>#N/A</v>
      </c>
      <c r="K167" s="27" t="e">
        <f>VLOOKUP($A167,'Measure Inputs'!$A$2:$S$65,3,FALSE)</f>
        <v>#N/A</v>
      </c>
      <c r="L167" s="27" t="e">
        <f>VLOOKUP($A167,'Measure Inputs'!$A$2:$S$65,4,FALSE)</f>
        <v>#N/A</v>
      </c>
      <c r="M167" s="27" t="e">
        <f>VLOOKUP($A167,'Measure Inputs'!$A$2:$S$65,5,FALSE)</f>
        <v>#N/A</v>
      </c>
      <c r="N167" s="27" t="e">
        <f>VLOOKUP($A167,'Measure Inputs'!$A$2:$S$65,7,FALSE)</f>
        <v>#N/A</v>
      </c>
      <c r="O167" s="27" t="e">
        <f>VLOOKUP($A167,'Measure Inputs'!$A$2:$S$65,9,FALSE)</f>
        <v>#N/A</v>
      </c>
      <c r="P167" s="27" t="e">
        <f>VLOOKUP($A167,'Measure Inputs'!$A$2:$S$65,10,FALSE)</f>
        <v>#N/A</v>
      </c>
      <c r="Q167" s="27" t="e">
        <f>VLOOKUP($A167,'Measure Inputs'!$A$2:$S$65,11,FALSE)</f>
        <v>#N/A</v>
      </c>
      <c r="R167" s="27" t="e">
        <f>VLOOKUP($A167,'Measure Inputs'!$A$2:$S$65,12,FALSE)</f>
        <v>#N/A</v>
      </c>
      <c r="S167" s="27" t="e">
        <f>VLOOKUP($A167,'Measure Inputs'!$A$2:$S$65,13,FALSE)</f>
        <v>#N/A</v>
      </c>
      <c r="T167" s="27" t="e">
        <f>VLOOKUP($A167,'Measure Inputs'!$A$2:$S$65,14,FALSE)</f>
        <v>#N/A</v>
      </c>
      <c r="U167" s="27" t="e">
        <f>VLOOKUP($A167,'Measure Inputs'!$A$2:$S$65,15,FALSE)</f>
        <v>#N/A</v>
      </c>
      <c r="V167" s="27" t="e">
        <f>VLOOKUP($A167,'Measure Inputs'!$A$2:$S$65,16,FALSE)</f>
        <v>#N/A</v>
      </c>
      <c r="W167" s="27" t="e">
        <f>VLOOKUP($A167,'Measure Inputs'!$A$2:$S$65,17,FALSE)</f>
        <v>#N/A</v>
      </c>
      <c r="X167" s="27" t="e">
        <f>VLOOKUP($A167,'Measure Inputs'!$A$2:$S$65,18,FALSE)</f>
        <v>#N/A</v>
      </c>
      <c r="Y167" s="32" t="e">
        <f>VLOOKUP($A167,'Measure Inputs'!$A$2:$S$65,19,FALSE)</f>
        <v>#N/A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</row>
    <row r="168" spans="1:34" ht="14.4" x14ac:dyDescent="0.3">
      <c r="A168">
        <v>67</v>
      </c>
      <c r="B168" t="s">
        <v>203</v>
      </c>
      <c r="C168" t="s">
        <v>25</v>
      </c>
      <c r="D168" t="s">
        <v>26</v>
      </c>
      <c r="E168" t="s">
        <v>221</v>
      </c>
      <c r="F168" t="s">
        <v>202</v>
      </c>
      <c r="G168" t="s">
        <v>202</v>
      </c>
      <c r="H168">
        <v>10</v>
      </c>
      <c r="I168">
        <v>0.53350003473728291</v>
      </c>
      <c r="J168" s="27" t="str">
        <f>VLOOKUP($A168,'Measure Inputs'!$A$2:$S$65,2,FALSE)</f>
        <v>New</v>
      </c>
      <c r="K168" s="27" t="str">
        <f>VLOOKUP($A168,'Measure Inputs'!$A$2:$S$65,3,FALSE)</f>
        <v>New Contruction Program</v>
      </c>
      <c r="L168" s="27" t="str">
        <f>VLOOKUP($A168,'Measure Inputs'!$A$2:$S$65,4,FALSE)</f>
        <v>New Contruction Program</v>
      </c>
      <c r="M168" s="27" t="str">
        <f>VLOOKUP($A168,'Measure Inputs'!$A$2:$S$65,5,FALSE)</f>
        <v>Residential</v>
      </c>
      <c r="N168" s="27" t="str">
        <f>VLOOKUP($A168,'Measure Inputs'!$A$2:$S$65,7,FALSE)</f>
        <v>Misc</v>
      </c>
      <c r="O168" s="27" t="str">
        <f>VLOOKUP($A168,'Measure Inputs'!$A$2:$S$65,9,FALSE)</f>
        <v/>
      </c>
      <c r="P168" s="27" t="str">
        <f>VLOOKUP($A168,'Measure Inputs'!$A$2:$S$65,10,FALSE)</f>
        <v/>
      </c>
      <c r="Q168" s="27" t="str">
        <f>VLOOKUP($A168,'Measure Inputs'!$A$2:$S$65,11,FALSE)</f>
        <v>per unit</v>
      </c>
      <c r="R168" s="27" t="str">
        <f>VLOOKUP($A168,'Measure Inputs'!$A$2:$S$65,12,FALSE)</f>
        <v>New Construction</v>
      </c>
      <c r="S168" s="27">
        <f>VLOOKUP($A168,'Measure Inputs'!$A$2:$S$65,13,FALSE)</f>
        <v>10</v>
      </c>
      <c r="T168" s="27">
        <f>VLOOKUP($A168,'Measure Inputs'!$A$2:$S$65,14,FALSE)</f>
        <v>1715.8</v>
      </c>
      <c r="U168" s="27">
        <f>VLOOKUP($A168,'Measure Inputs'!$A$2:$S$65,15,FALSE)</f>
        <v>0</v>
      </c>
      <c r="V168" s="27">
        <f>VLOOKUP($A168,'Measure Inputs'!$A$2:$S$65,16,FALSE)</f>
        <v>0</v>
      </c>
      <c r="W168" s="27">
        <f>VLOOKUP($A168,'Measure Inputs'!$A$2:$S$65,17,FALSE)</f>
        <v>0</v>
      </c>
      <c r="X168" s="27" t="str">
        <f>VLOOKUP($A168,'Measure Inputs'!$A$2:$S$65,18,FALSE)</f>
        <v>No</v>
      </c>
      <c r="Y168" s="32">
        <f>VLOOKUP($A168,'Measure Inputs'!$A$2:$S$65,19,FALSE)</f>
        <v>1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</row>
    <row r="169" spans="1:34" ht="14.4" x14ac:dyDescent="0.3">
      <c r="A169">
        <v>67</v>
      </c>
      <c r="B169" t="s">
        <v>203</v>
      </c>
      <c r="C169" t="s">
        <v>25</v>
      </c>
      <c r="D169" t="s">
        <v>33</v>
      </c>
      <c r="E169" t="s">
        <v>221</v>
      </c>
      <c r="F169" t="s">
        <v>202</v>
      </c>
      <c r="G169" t="s">
        <v>202</v>
      </c>
      <c r="H169">
        <v>10</v>
      </c>
      <c r="I169">
        <v>0.53350005809225054</v>
      </c>
      <c r="J169" s="27" t="str">
        <f>VLOOKUP($A169,'Measure Inputs'!$A$2:$S$65,2,FALSE)</f>
        <v>New</v>
      </c>
      <c r="K169" s="27" t="str">
        <f>VLOOKUP($A169,'Measure Inputs'!$A$2:$S$65,3,FALSE)</f>
        <v>New Contruction Program</v>
      </c>
      <c r="L169" s="27" t="str">
        <f>VLOOKUP($A169,'Measure Inputs'!$A$2:$S$65,4,FALSE)</f>
        <v>New Contruction Program</v>
      </c>
      <c r="M169" s="27" t="str">
        <f>VLOOKUP($A169,'Measure Inputs'!$A$2:$S$65,5,FALSE)</f>
        <v>Residential</v>
      </c>
      <c r="N169" s="27" t="str">
        <f>VLOOKUP($A169,'Measure Inputs'!$A$2:$S$65,7,FALSE)</f>
        <v>Misc</v>
      </c>
      <c r="O169" s="27" t="str">
        <f>VLOOKUP($A169,'Measure Inputs'!$A$2:$S$65,9,FALSE)</f>
        <v/>
      </c>
      <c r="P169" s="27" t="str">
        <f>VLOOKUP($A169,'Measure Inputs'!$A$2:$S$65,10,FALSE)</f>
        <v/>
      </c>
      <c r="Q169" s="27" t="str">
        <f>VLOOKUP($A169,'Measure Inputs'!$A$2:$S$65,11,FALSE)</f>
        <v>per unit</v>
      </c>
      <c r="R169" s="27" t="str">
        <f>VLOOKUP($A169,'Measure Inputs'!$A$2:$S$65,12,FALSE)</f>
        <v>New Construction</v>
      </c>
      <c r="S169" s="27">
        <f>VLOOKUP($A169,'Measure Inputs'!$A$2:$S$65,13,FALSE)</f>
        <v>10</v>
      </c>
      <c r="T169" s="27">
        <f>VLOOKUP($A169,'Measure Inputs'!$A$2:$S$65,14,FALSE)</f>
        <v>1715.8</v>
      </c>
      <c r="U169" s="27">
        <f>VLOOKUP($A169,'Measure Inputs'!$A$2:$S$65,15,FALSE)</f>
        <v>0</v>
      </c>
      <c r="V169" s="27">
        <f>VLOOKUP($A169,'Measure Inputs'!$A$2:$S$65,16,FALSE)</f>
        <v>0</v>
      </c>
      <c r="W169" s="27">
        <f>VLOOKUP($A169,'Measure Inputs'!$A$2:$S$65,17,FALSE)</f>
        <v>0</v>
      </c>
      <c r="X169" s="27" t="str">
        <f>VLOOKUP($A169,'Measure Inputs'!$A$2:$S$65,18,FALSE)</f>
        <v>No</v>
      </c>
      <c r="Y169" s="32">
        <f>VLOOKUP($A169,'Measure Inputs'!$A$2:$S$65,19,FALSE)</f>
        <v>1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</row>
    <row r="170" spans="1:34" ht="14.4" x14ac:dyDescent="0.3">
      <c r="A170">
        <v>67</v>
      </c>
      <c r="B170" t="s">
        <v>203</v>
      </c>
      <c r="C170" t="s">
        <v>25</v>
      </c>
      <c r="D170" t="s">
        <v>36</v>
      </c>
      <c r="E170" t="s">
        <v>221</v>
      </c>
      <c r="F170" t="s">
        <v>202</v>
      </c>
      <c r="G170" t="s">
        <v>202</v>
      </c>
      <c r="H170">
        <v>10</v>
      </c>
      <c r="I170">
        <v>0.53349979449239615</v>
      </c>
      <c r="J170" s="27" t="str">
        <f>VLOOKUP($A170,'Measure Inputs'!$A$2:$S$65,2,FALSE)</f>
        <v>New</v>
      </c>
      <c r="K170" s="27" t="str">
        <f>VLOOKUP($A170,'Measure Inputs'!$A$2:$S$65,3,FALSE)</f>
        <v>New Contruction Program</v>
      </c>
      <c r="L170" s="27" t="str">
        <f>VLOOKUP($A170,'Measure Inputs'!$A$2:$S$65,4,FALSE)</f>
        <v>New Contruction Program</v>
      </c>
      <c r="M170" s="27" t="str">
        <f>VLOOKUP($A170,'Measure Inputs'!$A$2:$S$65,5,FALSE)</f>
        <v>Residential</v>
      </c>
      <c r="N170" s="27" t="str">
        <f>VLOOKUP($A170,'Measure Inputs'!$A$2:$S$65,7,FALSE)</f>
        <v>Misc</v>
      </c>
      <c r="O170" s="27" t="str">
        <f>VLOOKUP($A170,'Measure Inputs'!$A$2:$S$65,9,FALSE)</f>
        <v/>
      </c>
      <c r="P170" s="27" t="str">
        <f>VLOOKUP($A170,'Measure Inputs'!$A$2:$S$65,10,FALSE)</f>
        <v/>
      </c>
      <c r="Q170" s="27" t="str">
        <f>VLOOKUP($A170,'Measure Inputs'!$A$2:$S$65,11,FALSE)</f>
        <v>per unit</v>
      </c>
      <c r="R170" s="27" t="str">
        <f>VLOOKUP($A170,'Measure Inputs'!$A$2:$S$65,12,FALSE)</f>
        <v>New Construction</v>
      </c>
      <c r="S170" s="27">
        <f>VLOOKUP($A170,'Measure Inputs'!$A$2:$S$65,13,FALSE)</f>
        <v>10</v>
      </c>
      <c r="T170" s="27">
        <f>VLOOKUP($A170,'Measure Inputs'!$A$2:$S$65,14,FALSE)</f>
        <v>1715.8</v>
      </c>
      <c r="U170" s="27">
        <f>VLOOKUP($A170,'Measure Inputs'!$A$2:$S$65,15,FALSE)</f>
        <v>0</v>
      </c>
      <c r="V170" s="27">
        <f>VLOOKUP($A170,'Measure Inputs'!$A$2:$S$65,16,FALSE)</f>
        <v>0</v>
      </c>
      <c r="W170" s="27">
        <f>VLOOKUP($A170,'Measure Inputs'!$A$2:$S$65,17,FALSE)</f>
        <v>0</v>
      </c>
      <c r="X170" s="27" t="str">
        <f>VLOOKUP($A170,'Measure Inputs'!$A$2:$S$65,18,FALSE)</f>
        <v>No</v>
      </c>
      <c r="Y170" s="32">
        <f>VLOOKUP($A170,'Measure Inputs'!$A$2:$S$65,19,FALSE)</f>
        <v>1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</row>
    <row r="171" spans="1:34" ht="14.4" x14ac:dyDescent="0.3">
      <c r="A171">
        <v>68</v>
      </c>
      <c r="B171" t="s">
        <v>184</v>
      </c>
      <c r="C171" t="s">
        <v>25</v>
      </c>
      <c r="D171" t="s">
        <v>26</v>
      </c>
      <c r="E171" t="s">
        <v>221</v>
      </c>
      <c r="F171" t="s">
        <v>184</v>
      </c>
      <c r="G171" t="s">
        <v>185</v>
      </c>
      <c r="H171">
        <v>15</v>
      </c>
      <c r="I171">
        <v>0.89999997550837874</v>
      </c>
      <c r="J171" s="27" t="str">
        <f>VLOOKUP($A171,'Measure Inputs'!$A$2:$S$65,2,FALSE)</f>
        <v>New</v>
      </c>
      <c r="K171" s="27" t="str">
        <f>VLOOKUP($A171,'Measure Inputs'!$A$2:$S$65,3,FALSE)</f>
        <v>Smart Thermostat (DR)</v>
      </c>
      <c r="L171" s="27" t="str">
        <f>VLOOKUP($A171,'Measure Inputs'!$A$2:$S$65,4,FALSE)</f>
        <v>Thermostat (DR)</v>
      </c>
      <c r="M171" s="27" t="str">
        <f>VLOOKUP($A171,'Measure Inputs'!$A$2:$S$65,5,FALSE)</f>
        <v>Residential</v>
      </c>
      <c r="N171" s="27" t="str">
        <f>VLOOKUP($A171,'Measure Inputs'!$A$2:$S$65,7,FALSE)</f>
        <v>Cooling</v>
      </c>
      <c r="O171" s="27" t="str">
        <f>VLOOKUP($A171,'Measure Inputs'!$A$2:$S$65,9,FALSE)</f>
        <v>Enrolled in DR</v>
      </c>
      <c r="P171" s="27" t="str">
        <f>VLOOKUP($A171,'Measure Inputs'!$A$2:$S$65,10,FALSE)</f>
        <v>Not Enrolled in DR</v>
      </c>
      <c r="Q171" s="27" t="str">
        <f>VLOOKUP($A171,'Measure Inputs'!$A$2:$S$65,11,FALSE)</f>
        <v>per unit</v>
      </c>
      <c r="R171" s="27" t="str">
        <f>VLOOKUP($A171,'Measure Inputs'!$A$2:$S$65,12,FALSE)</f>
        <v>New Construction</v>
      </c>
      <c r="S171" s="27">
        <f>VLOOKUP($A171,'Measure Inputs'!$A$2:$S$65,13,FALSE)</f>
        <v>15</v>
      </c>
      <c r="T171" s="27">
        <f>VLOOKUP($A171,'Measure Inputs'!$A$2:$S$65,14,FALSE)</f>
        <v>185</v>
      </c>
      <c r="U171" s="27">
        <f>VLOOKUP($A171,'Measure Inputs'!$A$2:$S$65,15,FALSE)</f>
        <v>0</v>
      </c>
      <c r="V171" s="27">
        <f>VLOOKUP($A171,'Measure Inputs'!$A$2:$S$65,16,FALSE)</f>
        <v>75</v>
      </c>
      <c r="W171" s="27">
        <f>VLOOKUP($A171,'Measure Inputs'!$A$2:$S$65,17,FALSE)</f>
        <v>20</v>
      </c>
      <c r="X171" s="27" t="str">
        <f>VLOOKUP($A171,'Measure Inputs'!$A$2:$S$65,18,FALSE)</f>
        <v>Yes</v>
      </c>
      <c r="Y171" s="32">
        <f>VLOOKUP($A171,'Measure Inputs'!$A$2:$S$65,19,FALSE)</f>
        <v>1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</row>
    <row r="172" spans="1:34" ht="14.4" x14ac:dyDescent="0.3">
      <c r="A172">
        <v>68</v>
      </c>
      <c r="B172" t="s">
        <v>184</v>
      </c>
      <c r="C172" t="s">
        <v>25</v>
      </c>
      <c r="D172" t="s">
        <v>33</v>
      </c>
      <c r="E172" t="s">
        <v>221</v>
      </c>
      <c r="F172" t="s">
        <v>184</v>
      </c>
      <c r="G172" t="s">
        <v>185</v>
      </c>
      <c r="H172">
        <v>15</v>
      </c>
      <c r="I172">
        <v>0.89999987371249901</v>
      </c>
      <c r="J172" s="27" t="str">
        <f>VLOOKUP($A172,'Measure Inputs'!$A$2:$S$65,2,FALSE)</f>
        <v>New</v>
      </c>
      <c r="K172" s="27" t="str">
        <f>VLOOKUP($A172,'Measure Inputs'!$A$2:$S$65,3,FALSE)</f>
        <v>Smart Thermostat (DR)</v>
      </c>
      <c r="L172" s="27" t="str">
        <f>VLOOKUP($A172,'Measure Inputs'!$A$2:$S$65,4,FALSE)</f>
        <v>Thermostat (DR)</v>
      </c>
      <c r="M172" s="27" t="str">
        <f>VLOOKUP($A172,'Measure Inputs'!$A$2:$S$65,5,FALSE)</f>
        <v>Residential</v>
      </c>
      <c r="N172" s="27" t="str">
        <f>VLOOKUP($A172,'Measure Inputs'!$A$2:$S$65,7,FALSE)</f>
        <v>Cooling</v>
      </c>
      <c r="O172" s="27" t="str">
        <f>VLOOKUP($A172,'Measure Inputs'!$A$2:$S$65,9,FALSE)</f>
        <v>Enrolled in DR</v>
      </c>
      <c r="P172" s="27" t="str">
        <f>VLOOKUP($A172,'Measure Inputs'!$A$2:$S$65,10,FALSE)</f>
        <v>Not Enrolled in DR</v>
      </c>
      <c r="Q172" s="27" t="str">
        <f>VLOOKUP($A172,'Measure Inputs'!$A$2:$S$65,11,FALSE)</f>
        <v>per unit</v>
      </c>
      <c r="R172" s="27" t="str">
        <f>VLOOKUP($A172,'Measure Inputs'!$A$2:$S$65,12,FALSE)</f>
        <v>New Construction</v>
      </c>
      <c r="S172" s="27">
        <f>VLOOKUP($A172,'Measure Inputs'!$A$2:$S$65,13,FALSE)</f>
        <v>15</v>
      </c>
      <c r="T172" s="27">
        <f>VLOOKUP($A172,'Measure Inputs'!$A$2:$S$65,14,FALSE)</f>
        <v>185</v>
      </c>
      <c r="U172" s="27">
        <f>VLOOKUP($A172,'Measure Inputs'!$A$2:$S$65,15,FALSE)</f>
        <v>0</v>
      </c>
      <c r="V172" s="27">
        <f>VLOOKUP($A172,'Measure Inputs'!$A$2:$S$65,16,FALSE)</f>
        <v>75</v>
      </c>
      <c r="W172" s="27">
        <f>VLOOKUP($A172,'Measure Inputs'!$A$2:$S$65,17,FALSE)</f>
        <v>20</v>
      </c>
      <c r="X172" s="27" t="str">
        <f>VLOOKUP($A172,'Measure Inputs'!$A$2:$S$65,18,FALSE)</f>
        <v>Yes</v>
      </c>
      <c r="Y172" s="32">
        <f>VLOOKUP($A172,'Measure Inputs'!$A$2:$S$65,19,FALSE)</f>
        <v>1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</row>
    <row r="173" spans="1:34" ht="14.4" x14ac:dyDescent="0.3">
      <c r="A173">
        <v>68</v>
      </c>
      <c r="B173" t="s">
        <v>184</v>
      </c>
      <c r="C173" t="s">
        <v>25</v>
      </c>
      <c r="D173" t="s">
        <v>36</v>
      </c>
      <c r="E173" t="s">
        <v>221</v>
      </c>
      <c r="F173" t="s">
        <v>184</v>
      </c>
      <c r="G173" t="s">
        <v>185</v>
      </c>
      <c r="H173">
        <v>15</v>
      </c>
      <c r="I173">
        <v>0.89999992116076577</v>
      </c>
      <c r="J173" s="27" t="str">
        <f>VLOOKUP($A173,'Measure Inputs'!$A$2:$S$65,2,FALSE)</f>
        <v>New</v>
      </c>
      <c r="K173" s="27" t="str">
        <f>VLOOKUP($A173,'Measure Inputs'!$A$2:$S$65,3,FALSE)</f>
        <v>Smart Thermostat (DR)</v>
      </c>
      <c r="L173" s="27" t="str">
        <f>VLOOKUP($A173,'Measure Inputs'!$A$2:$S$65,4,FALSE)</f>
        <v>Thermostat (DR)</v>
      </c>
      <c r="M173" s="27" t="str">
        <f>VLOOKUP($A173,'Measure Inputs'!$A$2:$S$65,5,FALSE)</f>
        <v>Residential</v>
      </c>
      <c r="N173" s="27" t="str">
        <f>VLOOKUP($A173,'Measure Inputs'!$A$2:$S$65,7,FALSE)</f>
        <v>Cooling</v>
      </c>
      <c r="O173" s="27" t="str">
        <f>VLOOKUP($A173,'Measure Inputs'!$A$2:$S$65,9,FALSE)</f>
        <v>Enrolled in DR</v>
      </c>
      <c r="P173" s="27" t="str">
        <f>VLOOKUP($A173,'Measure Inputs'!$A$2:$S$65,10,FALSE)</f>
        <v>Not Enrolled in DR</v>
      </c>
      <c r="Q173" s="27" t="str">
        <f>VLOOKUP($A173,'Measure Inputs'!$A$2:$S$65,11,FALSE)</f>
        <v>per unit</v>
      </c>
      <c r="R173" s="27" t="str">
        <f>VLOOKUP($A173,'Measure Inputs'!$A$2:$S$65,12,FALSE)</f>
        <v>New Construction</v>
      </c>
      <c r="S173" s="27">
        <f>VLOOKUP($A173,'Measure Inputs'!$A$2:$S$65,13,FALSE)</f>
        <v>15</v>
      </c>
      <c r="T173" s="27">
        <f>VLOOKUP($A173,'Measure Inputs'!$A$2:$S$65,14,FALSE)</f>
        <v>185</v>
      </c>
      <c r="U173" s="27">
        <f>VLOOKUP($A173,'Measure Inputs'!$A$2:$S$65,15,FALSE)</f>
        <v>0</v>
      </c>
      <c r="V173" s="27">
        <f>VLOOKUP($A173,'Measure Inputs'!$A$2:$S$65,16,FALSE)</f>
        <v>75</v>
      </c>
      <c r="W173" s="27">
        <f>VLOOKUP($A173,'Measure Inputs'!$A$2:$S$65,17,FALSE)</f>
        <v>20</v>
      </c>
      <c r="X173" s="27" t="str">
        <f>VLOOKUP($A173,'Measure Inputs'!$A$2:$S$65,18,FALSE)</f>
        <v>Yes</v>
      </c>
      <c r="Y173" s="32">
        <f>VLOOKUP($A173,'Measure Inputs'!$A$2:$S$65,19,FALSE)</f>
        <v>1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</row>
    <row r="174" spans="1:34" ht="14.4" x14ac:dyDescent="0.3">
      <c r="A174">
        <v>70</v>
      </c>
      <c r="B174" t="s">
        <v>188</v>
      </c>
      <c r="C174" t="s">
        <v>25</v>
      </c>
      <c r="D174" t="s">
        <v>26</v>
      </c>
      <c r="E174" t="s">
        <v>221</v>
      </c>
      <c r="F174" t="s">
        <v>188</v>
      </c>
      <c r="G174" t="s">
        <v>188</v>
      </c>
      <c r="H174">
        <v>15</v>
      </c>
      <c r="I174">
        <v>0.45000005435421209</v>
      </c>
      <c r="J174" s="27" t="str">
        <f>VLOOKUP($A174,'Measure Inputs'!$A$2:$S$65,2,FALSE)</f>
        <v>New</v>
      </c>
      <c r="K174" s="27" t="str">
        <f>VLOOKUP($A174,'Measure Inputs'!$A$2:$S$65,3,FALSE)</f>
        <v>Water Heating (DR)</v>
      </c>
      <c r="L174" s="27" t="str">
        <f>VLOOKUP($A174,'Measure Inputs'!$A$2:$S$65,4,FALSE)</f>
        <v>Water Heating (DR)</v>
      </c>
      <c r="M174" s="27" t="str">
        <f>VLOOKUP($A174,'Measure Inputs'!$A$2:$S$65,5,FALSE)</f>
        <v>Residential</v>
      </c>
      <c r="N174" s="27" t="str">
        <f>VLOOKUP($A174,'Measure Inputs'!$A$2:$S$65,7,FALSE)</f>
        <v>Water Heating</v>
      </c>
      <c r="O174" s="27" t="str">
        <f>VLOOKUP($A174,'Measure Inputs'!$A$2:$S$65,9,FALSE)</f>
        <v>Enrolled in DR</v>
      </c>
      <c r="P174" s="27" t="str">
        <f>VLOOKUP($A174,'Measure Inputs'!$A$2:$S$65,10,FALSE)</f>
        <v>Not Enrolled in DR</v>
      </c>
      <c r="Q174" s="27" t="str">
        <f>VLOOKUP($A174,'Measure Inputs'!$A$2:$S$65,11,FALSE)</f>
        <v>per unit</v>
      </c>
      <c r="R174" s="27" t="str">
        <f>VLOOKUP($A174,'Measure Inputs'!$A$2:$S$65,12,FALSE)</f>
        <v>New Construction</v>
      </c>
      <c r="S174" s="27">
        <f>VLOOKUP($A174,'Measure Inputs'!$A$2:$S$65,13,FALSE)</f>
        <v>15</v>
      </c>
      <c r="T174" s="27">
        <f>VLOOKUP($A174,'Measure Inputs'!$A$2:$S$65,14,FALSE)</f>
        <v>0</v>
      </c>
      <c r="U174" s="27">
        <f>VLOOKUP($A174,'Measure Inputs'!$A$2:$S$65,15,FALSE)</f>
        <v>150</v>
      </c>
      <c r="V174" s="27">
        <f>VLOOKUP($A174,'Measure Inputs'!$A$2:$S$65,16,FALSE)</f>
        <v>0</v>
      </c>
      <c r="W174" s="27">
        <f>VLOOKUP($A174,'Measure Inputs'!$A$2:$S$65,17,FALSE)</f>
        <v>15</v>
      </c>
      <c r="X174" s="27" t="str">
        <f>VLOOKUP($A174,'Measure Inputs'!$A$2:$S$65,18,FALSE)</f>
        <v>No</v>
      </c>
      <c r="Y174" s="32">
        <f>VLOOKUP($A174,'Measure Inputs'!$A$2:$S$65,19,FALSE)</f>
        <v>1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</row>
    <row r="175" spans="1:34" ht="14.4" x14ac:dyDescent="0.3">
      <c r="A175">
        <v>70</v>
      </c>
      <c r="B175" t="s">
        <v>188</v>
      </c>
      <c r="C175" t="s">
        <v>25</v>
      </c>
      <c r="D175" t="s">
        <v>33</v>
      </c>
      <c r="E175" t="s">
        <v>221</v>
      </c>
      <c r="F175" t="s">
        <v>188</v>
      </c>
      <c r="G175" t="s">
        <v>188</v>
      </c>
      <c r="H175">
        <v>15</v>
      </c>
      <c r="I175">
        <v>0.44999977068848501</v>
      </c>
      <c r="J175" s="27" t="str">
        <f>VLOOKUP($A175,'Measure Inputs'!$A$2:$S$65,2,FALSE)</f>
        <v>New</v>
      </c>
      <c r="K175" s="27" t="str">
        <f>VLOOKUP($A175,'Measure Inputs'!$A$2:$S$65,3,FALSE)</f>
        <v>Water Heating (DR)</v>
      </c>
      <c r="L175" s="27" t="str">
        <f>VLOOKUP($A175,'Measure Inputs'!$A$2:$S$65,4,FALSE)</f>
        <v>Water Heating (DR)</v>
      </c>
      <c r="M175" s="27" t="str">
        <f>VLOOKUP($A175,'Measure Inputs'!$A$2:$S$65,5,FALSE)</f>
        <v>Residential</v>
      </c>
      <c r="N175" s="27" t="str">
        <f>VLOOKUP($A175,'Measure Inputs'!$A$2:$S$65,7,FALSE)</f>
        <v>Water Heating</v>
      </c>
      <c r="O175" s="27" t="str">
        <f>VLOOKUP($A175,'Measure Inputs'!$A$2:$S$65,9,FALSE)</f>
        <v>Enrolled in DR</v>
      </c>
      <c r="P175" s="27" t="str">
        <f>VLOOKUP($A175,'Measure Inputs'!$A$2:$S$65,10,FALSE)</f>
        <v>Not Enrolled in DR</v>
      </c>
      <c r="Q175" s="27" t="str">
        <f>VLOOKUP($A175,'Measure Inputs'!$A$2:$S$65,11,FALSE)</f>
        <v>per unit</v>
      </c>
      <c r="R175" s="27" t="str">
        <f>VLOOKUP($A175,'Measure Inputs'!$A$2:$S$65,12,FALSE)</f>
        <v>New Construction</v>
      </c>
      <c r="S175" s="27">
        <f>VLOOKUP($A175,'Measure Inputs'!$A$2:$S$65,13,FALSE)</f>
        <v>15</v>
      </c>
      <c r="T175" s="27">
        <f>VLOOKUP($A175,'Measure Inputs'!$A$2:$S$65,14,FALSE)</f>
        <v>0</v>
      </c>
      <c r="U175" s="27">
        <f>VLOOKUP($A175,'Measure Inputs'!$A$2:$S$65,15,FALSE)</f>
        <v>150</v>
      </c>
      <c r="V175" s="27">
        <f>VLOOKUP($A175,'Measure Inputs'!$A$2:$S$65,16,FALSE)</f>
        <v>0</v>
      </c>
      <c r="W175" s="27">
        <f>VLOOKUP($A175,'Measure Inputs'!$A$2:$S$65,17,FALSE)</f>
        <v>15</v>
      </c>
      <c r="X175" s="27" t="str">
        <f>VLOOKUP($A175,'Measure Inputs'!$A$2:$S$65,18,FALSE)</f>
        <v>No</v>
      </c>
      <c r="Y175" s="32">
        <f>VLOOKUP($A175,'Measure Inputs'!$A$2:$S$65,19,FALSE)</f>
        <v>1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</row>
    <row r="176" spans="1:34" ht="14.4" x14ac:dyDescent="0.3">
      <c r="A176">
        <v>70</v>
      </c>
      <c r="B176" t="s">
        <v>188</v>
      </c>
      <c r="C176" t="s">
        <v>25</v>
      </c>
      <c r="D176" t="s">
        <v>36</v>
      </c>
      <c r="E176" t="s">
        <v>221</v>
      </c>
      <c r="F176" t="s">
        <v>188</v>
      </c>
      <c r="G176" t="s">
        <v>188</v>
      </c>
      <c r="H176">
        <v>15</v>
      </c>
      <c r="I176">
        <v>0.44999977731374202</v>
      </c>
      <c r="J176" s="27" t="str">
        <f>VLOOKUP($A176,'Measure Inputs'!$A$2:$S$65,2,FALSE)</f>
        <v>New</v>
      </c>
      <c r="K176" s="27" t="str">
        <f>VLOOKUP($A176,'Measure Inputs'!$A$2:$S$65,3,FALSE)</f>
        <v>Water Heating (DR)</v>
      </c>
      <c r="L176" s="27" t="str">
        <f>VLOOKUP($A176,'Measure Inputs'!$A$2:$S$65,4,FALSE)</f>
        <v>Water Heating (DR)</v>
      </c>
      <c r="M176" s="27" t="str">
        <f>VLOOKUP($A176,'Measure Inputs'!$A$2:$S$65,5,FALSE)</f>
        <v>Residential</v>
      </c>
      <c r="N176" s="27" t="str">
        <f>VLOOKUP($A176,'Measure Inputs'!$A$2:$S$65,7,FALSE)</f>
        <v>Water Heating</v>
      </c>
      <c r="O176" s="27" t="str">
        <f>VLOOKUP($A176,'Measure Inputs'!$A$2:$S$65,9,FALSE)</f>
        <v>Enrolled in DR</v>
      </c>
      <c r="P176" s="27" t="str">
        <f>VLOOKUP($A176,'Measure Inputs'!$A$2:$S$65,10,FALSE)</f>
        <v>Not Enrolled in DR</v>
      </c>
      <c r="Q176" s="27" t="str">
        <f>VLOOKUP($A176,'Measure Inputs'!$A$2:$S$65,11,FALSE)</f>
        <v>per unit</v>
      </c>
      <c r="R176" s="27" t="str">
        <f>VLOOKUP($A176,'Measure Inputs'!$A$2:$S$65,12,FALSE)</f>
        <v>New Construction</v>
      </c>
      <c r="S176" s="27">
        <f>VLOOKUP($A176,'Measure Inputs'!$A$2:$S$65,13,FALSE)</f>
        <v>15</v>
      </c>
      <c r="T176" s="27">
        <f>VLOOKUP($A176,'Measure Inputs'!$A$2:$S$65,14,FALSE)</f>
        <v>0</v>
      </c>
      <c r="U176" s="27">
        <f>VLOOKUP($A176,'Measure Inputs'!$A$2:$S$65,15,FALSE)</f>
        <v>150</v>
      </c>
      <c r="V176" s="27">
        <f>VLOOKUP($A176,'Measure Inputs'!$A$2:$S$65,16,FALSE)</f>
        <v>0</v>
      </c>
      <c r="W176" s="27">
        <f>VLOOKUP($A176,'Measure Inputs'!$A$2:$S$65,17,FALSE)</f>
        <v>15</v>
      </c>
      <c r="X176" s="27" t="str">
        <f>VLOOKUP($A176,'Measure Inputs'!$A$2:$S$65,18,FALSE)</f>
        <v>No</v>
      </c>
      <c r="Y176" s="32">
        <f>VLOOKUP($A176,'Measure Inputs'!$A$2:$S$65,19,FALSE)</f>
        <v>1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</row>
    <row r="177" spans="1:34" ht="14.4" x14ac:dyDescent="0.3">
      <c r="A177">
        <v>72</v>
      </c>
      <c r="B177" t="s">
        <v>191</v>
      </c>
      <c r="C177" t="s">
        <v>25</v>
      </c>
      <c r="D177" t="s">
        <v>33</v>
      </c>
      <c r="E177" t="s">
        <v>221</v>
      </c>
      <c r="F177" t="s">
        <v>189</v>
      </c>
      <c r="G177" t="s">
        <v>189</v>
      </c>
      <c r="H177">
        <v>15</v>
      </c>
      <c r="I177">
        <v>4.3750004400928066</v>
      </c>
      <c r="J177" s="27" t="str">
        <f>VLOOKUP($A177,'Measure Inputs'!$A$2:$S$65,2,FALSE)</f>
        <v>New</v>
      </c>
      <c r="K177" s="27" t="str">
        <f>VLOOKUP($A177,'Measure Inputs'!$A$2:$S$65,3,FALSE)</f>
        <v>BESS (DR)</v>
      </c>
      <c r="L177" s="27" t="str">
        <f>VLOOKUP($A177,'Measure Inputs'!$A$2:$S$65,4,FALSE)</f>
        <v>BESS (DR)</v>
      </c>
      <c r="M177" s="27" t="str">
        <f>VLOOKUP($A177,'Measure Inputs'!$A$2:$S$65,5,FALSE)</f>
        <v>Residential</v>
      </c>
      <c r="N177" s="27" t="str">
        <f>VLOOKUP($A177,'Measure Inputs'!$A$2:$S$65,7,FALSE)</f>
        <v>Battery</v>
      </c>
      <c r="O177" s="27" t="str">
        <f>VLOOKUP($A177,'Measure Inputs'!$A$2:$S$65,9,FALSE)</f>
        <v>Enrolled in DR</v>
      </c>
      <c r="P177" s="27" t="str">
        <f>VLOOKUP($A177,'Measure Inputs'!$A$2:$S$65,10,FALSE)</f>
        <v>Not Enrolled in DR</v>
      </c>
      <c r="Q177" s="27" t="str">
        <f>VLOOKUP($A177,'Measure Inputs'!$A$2:$S$65,11,FALSE)</f>
        <v>per unit</v>
      </c>
      <c r="R177" s="27" t="str">
        <f>VLOOKUP($A177,'Measure Inputs'!$A$2:$S$65,12,FALSE)</f>
        <v>New Construction</v>
      </c>
      <c r="S177" s="27">
        <f>VLOOKUP($A177,'Measure Inputs'!$A$2:$S$65,13,FALSE)</f>
        <v>15</v>
      </c>
      <c r="T177" s="27">
        <f>VLOOKUP($A177,'Measure Inputs'!$A$2:$S$65,14,FALSE)</f>
        <v>24401</v>
      </c>
      <c r="U177" s="27">
        <f>VLOOKUP($A177,'Measure Inputs'!$A$2:$S$65,15,FALSE)</f>
        <v>24401</v>
      </c>
      <c r="V177" s="27">
        <f>VLOOKUP($A177,'Measure Inputs'!$A$2:$S$65,16,FALSE)</f>
        <v>0</v>
      </c>
      <c r="W177" s="27">
        <f>VLOOKUP($A177,'Measure Inputs'!$A$2:$S$65,17,FALSE)</f>
        <v>1745</v>
      </c>
      <c r="X177" s="27" t="str">
        <f>VLOOKUP($A177,'Measure Inputs'!$A$2:$S$65,18,FALSE)</f>
        <v>No</v>
      </c>
      <c r="Y177" s="32">
        <f>VLOOKUP($A177,'Measure Inputs'!$A$2:$S$65,19,FALSE)</f>
        <v>1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</row>
    <row r="178" spans="1:34" ht="14.4" x14ac:dyDescent="0.3">
      <c r="A178">
        <v>72</v>
      </c>
      <c r="B178" t="s">
        <v>191</v>
      </c>
      <c r="C178" t="s">
        <v>25</v>
      </c>
      <c r="D178" t="s">
        <v>36</v>
      </c>
      <c r="E178" t="s">
        <v>221</v>
      </c>
      <c r="F178" t="s">
        <v>189</v>
      </c>
      <c r="G178" t="s">
        <v>189</v>
      </c>
      <c r="H178">
        <v>15</v>
      </c>
      <c r="I178">
        <v>4.374999725257215</v>
      </c>
      <c r="J178" s="27" t="str">
        <f>VLOOKUP($A178,'Measure Inputs'!$A$2:$S$65,2,FALSE)</f>
        <v>New</v>
      </c>
      <c r="K178" s="27" t="str">
        <f>VLOOKUP($A178,'Measure Inputs'!$A$2:$S$65,3,FALSE)</f>
        <v>BESS (DR)</v>
      </c>
      <c r="L178" s="27" t="str">
        <f>VLOOKUP($A178,'Measure Inputs'!$A$2:$S$65,4,FALSE)</f>
        <v>BESS (DR)</v>
      </c>
      <c r="M178" s="27" t="str">
        <f>VLOOKUP($A178,'Measure Inputs'!$A$2:$S$65,5,FALSE)</f>
        <v>Residential</v>
      </c>
      <c r="N178" s="27" t="str">
        <f>VLOOKUP($A178,'Measure Inputs'!$A$2:$S$65,7,FALSE)</f>
        <v>Battery</v>
      </c>
      <c r="O178" s="27" t="str">
        <f>VLOOKUP($A178,'Measure Inputs'!$A$2:$S$65,9,FALSE)</f>
        <v>Enrolled in DR</v>
      </c>
      <c r="P178" s="27" t="str">
        <f>VLOOKUP($A178,'Measure Inputs'!$A$2:$S$65,10,FALSE)</f>
        <v>Not Enrolled in DR</v>
      </c>
      <c r="Q178" s="27" t="str">
        <f>VLOOKUP($A178,'Measure Inputs'!$A$2:$S$65,11,FALSE)</f>
        <v>per unit</v>
      </c>
      <c r="R178" s="27" t="str">
        <f>VLOOKUP($A178,'Measure Inputs'!$A$2:$S$65,12,FALSE)</f>
        <v>New Construction</v>
      </c>
      <c r="S178" s="27">
        <f>VLOOKUP($A178,'Measure Inputs'!$A$2:$S$65,13,FALSE)</f>
        <v>15</v>
      </c>
      <c r="T178" s="27">
        <f>VLOOKUP($A178,'Measure Inputs'!$A$2:$S$65,14,FALSE)</f>
        <v>24401</v>
      </c>
      <c r="U178" s="27">
        <f>VLOOKUP($A178,'Measure Inputs'!$A$2:$S$65,15,FALSE)</f>
        <v>24401</v>
      </c>
      <c r="V178" s="27">
        <f>VLOOKUP($A178,'Measure Inputs'!$A$2:$S$65,16,FALSE)</f>
        <v>0</v>
      </c>
      <c r="W178" s="27">
        <f>VLOOKUP($A178,'Measure Inputs'!$A$2:$S$65,17,FALSE)</f>
        <v>1745</v>
      </c>
      <c r="X178" s="27" t="str">
        <f>VLOOKUP($A178,'Measure Inputs'!$A$2:$S$65,18,FALSE)</f>
        <v>No</v>
      </c>
      <c r="Y178" s="32">
        <f>VLOOKUP($A178,'Measure Inputs'!$A$2:$S$65,19,FALSE)</f>
        <v>1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</row>
    <row r="179" spans="1:34" ht="14.4" x14ac:dyDescent="0.3">
      <c r="A179">
        <v>73</v>
      </c>
      <c r="B179" t="s">
        <v>192</v>
      </c>
      <c r="C179" t="s">
        <v>25</v>
      </c>
      <c r="D179" t="s">
        <v>33</v>
      </c>
      <c r="E179" t="s">
        <v>221</v>
      </c>
      <c r="F179" t="s">
        <v>192</v>
      </c>
      <c r="G179" t="s">
        <v>193</v>
      </c>
      <c r="H179">
        <v>25</v>
      </c>
      <c r="I179">
        <v>1.622516556291391</v>
      </c>
      <c r="J179" s="27" t="str">
        <f>VLOOKUP($A179,'Measure Inputs'!$A$2:$S$65,2,FALSE)</f>
        <v>New</v>
      </c>
      <c r="K179" s="27" t="str">
        <f>VLOOKUP($A179,'Measure Inputs'!$A$2:$S$65,3,FALSE)</f>
        <v>Solar PV (DER)</v>
      </c>
      <c r="L179" s="27" t="str">
        <f>VLOOKUP($A179,'Measure Inputs'!$A$2:$S$65,4,FALSE)</f>
        <v>SPV (DER)</v>
      </c>
      <c r="M179" s="27" t="str">
        <f>VLOOKUP($A179,'Measure Inputs'!$A$2:$S$65,5,FALSE)</f>
        <v>Residential</v>
      </c>
      <c r="N179" s="27" t="str">
        <f>VLOOKUP($A179,'Measure Inputs'!$A$2:$S$65,7,FALSE)</f>
        <v>PV</v>
      </c>
      <c r="O179" s="27" t="str">
        <f>VLOOKUP($A179,'Measure Inputs'!$A$2:$S$65,9,FALSE)</f>
        <v>Enrolled in DER</v>
      </c>
      <c r="P179" s="27" t="str">
        <f>VLOOKUP($A179,'Measure Inputs'!$A$2:$S$65,10,FALSE)</f>
        <v>Not Enrolled in DER</v>
      </c>
      <c r="Q179" s="27" t="str">
        <f>VLOOKUP($A179,'Measure Inputs'!$A$2:$S$65,11,FALSE)</f>
        <v>per unit</v>
      </c>
      <c r="R179" s="27" t="str">
        <f>VLOOKUP($A179,'Measure Inputs'!$A$2:$S$65,12,FALSE)</f>
        <v>New Construction</v>
      </c>
      <c r="S179" s="27">
        <f>VLOOKUP($A179,'Measure Inputs'!$A$2:$S$65,13,FALSE)</f>
        <v>25</v>
      </c>
      <c r="T179" s="27">
        <f>VLOOKUP($A179,'Measure Inputs'!$A$2:$S$65,14,FALSE)</f>
        <v>31720</v>
      </c>
      <c r="U179" s="27">
        <f>VLOOKUP($A179,'Measure Inputs'!$A$2:$S$65,15,FALSE)</f>
        <v>31720</v>
      </c>
      <c r="V179" s="27">
        <f>VLOOKUP($A179,'Measure Inputs'!$A$2:$S$65,16,FALSE)</f>
        <v>0</v>
      </c>
      <c r="W179" s="27">
        <f>VLOOKUP($A179,'Measure Inputs'!$A$2:$S$65,17,FALSE)</f>
        <v>680</v>
      </c>
      <c r="X179" s="27" t="str">
        <f>VLOOKUP($A179,'Measure Inputs'!$A$2:$S$65,18,FALSE)</f>
        <v>Yes</v>
      </c>
      <c r="Y179" s="32">
        <f>VLOOKUP($A179,'Measure Inputs'!$A$2:$S$65,19,FALSE)</f>
        <v>1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</row>
    <row r="180" spans="1:34" ht="14.4" x14ac:dyDescent="0.3">
      <c r="A180">
        <v>73</v>
      </c>
      <c r="B180" t="s">
        <v>192</v>
      </c>
      <c r="C180" t="s">
        <v>25</v>
      </c>
      <c r="D180" t="s">
        <v>36</v>
      </c>
      <c r="E180" t="s">
        <v>221</v>
      </c>
      <c r="F180" t="s">
        <v>192</v>
      </c>
      <c r="G180" t="s">
        <v>193</v>
      </c>
      <c r="H180">
        <v>25</v>
      </c>
      <c r="I180">
        <v>1.6225263533280141</v>
      </c>
      <c r="J180" s="27" t="str">
        <f>VLOOKUP($A180,'Measure Inputs'!$A$2:$S$65,2,FALSE)</f>
        <v>New</v>
      </c>
      <c r="K180" s="27" t="str">
        <f>VLOOKUP($A180,'Measure Inputs'!$A$2:$S$65,3,FALSE)</f>
        <v>Solar PV (DER)</v>
      </c>
      <c r="L180" s="27" t="str">
        <f>VLOOKUP($A180,'Measure Inputs'!$A$2:$S$65,4,FALSE)</f>
        <v>SPV (DER)</v>
      </c>
      <c r="M180" s="27" t="str">
        <f>VLOOKUP($A180,'Measure Inputs'!$A$2:$S$65,5,FALSE)</f>
        <v>Residential</v>
      </c>
      <c r="N180" s="27" t="str">
        <f>VLOOKUP($A180,'Measure Inputs'!$A$2:$S$65,7,FALSE)</f>
        <v>PV</v>
      </c>
      <c r="O180" s="27" t="str">
        <f>VLOOKUP($A180,'Measure Inputs'!$A$2:$S$65,9,FALSE)</f>
        <v>Enrolled in DER</v>
      </c>
      <c r="P180" s="27" t="str">
        <f>VLOOKUP($A180,'Measure Inputs'!$A$2:$S$65,10,FALSE)</f>
        <v>Not Enrolled in DER</v>
      </c>
      <c r="Q180" s="27" t="str">
        <f>VLOOKUP($A180,'Measure Inputs'!$A$2:$S$65,11,FALSE)</f>
        <v>per unit</v>
      </c>
      <c r="R180" s="27" t="str">
        <f>VLOOKUP($A180,'Measure Inputs'!$A$2:$S$65,12,FALSE)</f>
        <v>New Construction</v>
      </c>
      <c r="S180" s="27">
        <f>VLOOKUP($A180,'Measure Inputs'!$A$2:$S$65,13,FALSE)</f>
        <v>25</v>
      </c>
      <c r="T180" s="27">
        <f>VLOOKUP($A180,'Measure Inputs'!$A$2:$S$65,14,FALSE)</f>
        <v>31720</v>
      </c>
      <c r="U180" s="27">
        <f>VLOOKUP($A180,'Measure Inputs'!$A$2:$S$65,15,FALSE)</f>
        <v>31720</v>
      </c>
      <c r="V180" s="27">
        <f>VLOOKUP($A180,'Measure Inputs'!$A$2:$S$65,16,FALSE)</f>
        <v>0</v>
      </c>
      <c r="W180" s="27">
        <f>VLOOKUP($A180,'Measure Inputs'!$A$2:$S$65,17,FALSE)</f>
        <v>680</v>
      </c>
      <c r="X180" s="27" t="str">
        <f>VLOOKUP($A180,'Measure Inputs'!$A$2:$S$65,18,FALSE)</f>
        <v>Yes</v>
      </c>
      <c r="Y180" s="32">
        <f>VLOOKUP($A180,'Measure Inputs'!$A$2:$S$65,19,FALSE)</f>
        <v>1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</row>
    <row r="181" spans="1:34" ht="14.4" x14ac:dyDescent="0.3">
      <c r="A181">
        <v>74</v>
      </c>
      <c r="B181" t="s">
        <v>197</v>
      </c>
      <c r="C181" t="s">
        <v>25</v>
      </c>
      <c r="D181" t="s">
        <v>33</v>
      </c>
      <c r="E181" t="s">
        <v>221</v>
      </c>
      <c r="F181" t="s">
        <v>197</v>
      </c>
      <c r="G181" t="s">
        <v>198</v>
      </c>
      <c r="H181">
        <v>20</v>
      </c>
      <c r="I181">
        <v>5.9975238178227022</v>
      </c>
      <c r="J181" s="27" t="str">
        <f>VLOOKUP($A181,'Measure Inputs'!$A$2:$S$65,2,FALSE)</f>
        <v>New</v>
      </c>
      <c r="K181" s="27" t="str">
        <f>VLOOKUP($A181,'Measure Inputs'!$A$2:$S$65,3,FALSE)</f>
        <v>Solar PV + Battery Storage (DER)</v>
      </c>
      <c r="L181" s="27" t="str">
        <f>VLOOKUP($A181,'Measure Inputs'!$A$2:$S$65,4,FALSE)</f>
        <v>SPV + BESS (DER)</v>
      </c>
      <c r="M181" s="27" t="str">
        <f>VLOOKUP($A181,'Measure Inputs'!$A$2:$S$65,5,FALSE)</f>
        <v>Residential</v>
      </c>
      <c r="N181" s="27" t="str">
        <f>VLOOKUP($A181,'Measure Inputs'!$A$2:$S$65,7,FALSE)</f>
        <v>Battery</v>
      </c>
      <c r="O181" s="27" t="str">
        <f>VLOOKUP($A181,'Measure Inputs'!$A$2:$S$65,9,FALSE)</f>
        <v>Enrolled in DER</v>
      </c>
      <c r="P181" s="27" t="str">
        <f>VLOOKUP($A181,'Measure Inputs'!$A$2:$S$65,10,FALSE)</f>
        <v>Not Enrolled in DER</v>
      </c>
      <c r="Q181" s="27" t="str">
        <f>VLOOKUP($A181,'Measure Inputs'!$A$2:$S$65,11,FALSE)</f>
        <v>per unit</v>
      </c>
      <c r="R181" s="27" t="str">
        <f>VLOOKUP($A181,'Measure Inputs'!$A$2:$S$65,12,FALSE)</f>
        <v>New Construction</v>
      </c>
      <c r="S181" s="27">
        <f>VLOOKUP($A181,'Measure Inputs'!$A$2:$S$65,13,FALSE)</f>
        <v>20</v>
      </c>
      <c r="T181" s="27">
        <f>VLOOKUP($A181,'Measure Inputs'!$A$2:$S$65,14,FALSE)</f>
        <v>56121</v>
      </c>
      <c r="U181" s="27">
        <f>VLOOKUP($A181,'Measure Inputs'!$A$2:$S$65,15,FALSE)</f>
        <v>56121</v>
      </c>
      <c r="V181" s="27">
        <f>VLOOKUP($A181,'Measure Inputs'!$A$2:$S$65,16,FALSE)</f>
        <v>0</v>
      </c>
      <c r="W181" s="27">
        <f>VLOOKUP($A181,'Measure Inputs'!$A$2:$S$65,17,FALSE)</f>
        <v>2425</v>
      </c>
      <c r="X181" s="27" t="str">
        <f>VLOOKUP($A181,'Measure Inputs'!$A$2:$S$65,18,FALSE)</f>
        <v>Yes</v>
      </c>
      <c r="Y181" s="32">
        <f>VLOOKUP($A181,'Measure Inputs'!$A$2:$S$65,19,FALSE)</f>
        <v>1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</row>
    <row r="182" spans="1:34" ht="14.4" x14ac:dyDescent="0.3">
      <c r="A182">
        <v>74</v>
      </c>
      <c r="B182" t="s">
        <v>197</v>
      </c>
      <c r="C182" t="s">
        <v>25</v>
      </c>
      <c r="D182" t="s">
        <v>36</v>
      </c>
      <c r="E182" t="s">
        <v>221</v>
      </c>
      <c r="F182" t="s">
        <v>197</v>
      </c>
      <c r="G182" t="s">
        <v>198</v>
      </c>
      <c r="H182">
        <v>20</v>
      </c>
      <c r="I182">
        <v>5.9975278644133354</v>
      </c>
      <c r="J182" s="27" t="str">
        <f>VLOOKUP($A182,'Measure Inputs'!$A$2:$S$65,2,FALSE)</f>
        <v>New</v>
      </c>
      <c r="K182" s="27" t="str">
        <f>VLOOKUP($A182,'Measure Inputs'!$A$2:$S$65,3,FALSE)</f>
        <v>Solar PV + Battery Storage (DER)</v>
      </c>
      <c r="L182" s="27" t="str">
        <f>VLOOKUP($A182,'Measure Inputs'!$A$2:$S$65,4,FALSE)</f>
        <v>SPV + BESS (DER)</v>
      </c>
      <c r="M182" s="27" t="str">
        <f>VLOOKUP($A182,'Measure Inputs'!$A$2:$S$65,5,FALSE)</f>
        <v>Residential</v>
      </c>
      <c r="N182" s="27" t="str">
        <f>VLOOKUP($A182,'Measure Inputs'!$A$2:$S$65,7,FALSE)</f>
        <v>Battery</v>
      </c>
      <c r="O182" s="27" t="str">
        <f>VLOOKUP($A182,'Measure Inputs'!$A$2:$S$65,9,FALSE)</f>
        <v>Enrolled in DER</v>
      </c>
      <c r="P182" s="27" t="str">
        <f>VLOOKUP($A182,'Measure Inputs'!$A$2:$S$65,10,FALSE)</f>
        <v>Not Enrolled in DER</v>
      </c>
      <c r="Q182" s="27" t="str">
        <f>VLOOKUP($A182,'Measure Inputs'!$A$2:$S$65,11,FALSE)</f>
        <v>per unit</v>
      </c>
      <c r="R182" s="27" t="str">
        <f>VLOOKUP($A182,'Measure Inputs'!$A$2:$S$65,12,FALSE)</f>
        <v>New Construction</v>
      </c>
      <c r="S182" s="27">
        <f>VLOOKUP($A182,'Measure Inputs'!$A$2:$S$65,13,FALSE)</f>
        <v>20</v>
      </c>
      <c r="T182" s="27">
        <f>VLOOKUP($A182,'Measure Inputs'!$A$2:$S$65,14,FALSE)</f>
        <v>56121</v>
      </c>
      <c r="U182" s="27">
        <f>VLOOKUP($A182,'Measure Inputs'!$A$2:$S$65,15,FALSE)</f>
        <v>56121</v>
      </c>
      <c r="V182" s="27">
        <f>VLOOKUP($A182,'Measure Inputs'!$A$2:$S$65,16,FALSE)</f>
        <v>0</v>
      </c>
      <c r="W182" s="27">
        <f>VLOOKUP($A182,'Measure Inputs'!$A$2:$S$65,17,FALSE)</f>
        <v>2425</v>
      </c>
      <c r="X182" s="27" t="str">
        <f>VLOOKUP($A182,'Measure Inputs'!$A$2:$S$65,18,FALSE)</f>
        <v>Yes</v>
      </c>
      <c r="Y182" s="32">
        <f>VLOOKUP($A182,'Measure Inputs'!$A$2:$S$65,19,FALSE)</f>
        <v>1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</row>
    <row r="183" spans="1:34" ht="14.4" x14ac:dyDescent="0.3">
      <c r="A183">
        <v>75</v>
      </c>
      <c r="B183" t="s">
        <v>206</v>
      </c>
      <c r="C183" t="s">
        <v>25</v>
      </c>
      <c r="D183" t="s">
        <v>26</v>
      </c>
      <c r="E183" t="s">
        <v>221</v>
      </c>
      <c r="F183" t="s">
        <v>199</v>
      </c>
      <c r="G183" t="s">
        <v>199</v>
      </c>
      <c r="H183">
        <v>15</v>
      </c>
      <c r="I183">
        <v>0.24999827878328129</v>
      </c>
      <c r="J183" s="27" t="str">
        <f>VLOOKUP($A183,'Measure Inputs'!$A$2:$S$65,2,FALSE)</f>
        <v>New</v>
      </c>
      <c r="K183" s="27" t="str">
        <f>VLOOKUP($A183,'Measure Inputs'!$A$2:$S$65,3,FALSE)</f>
        <v>Electric Vehicle (DR)</v>
      </c>
      <c r="L183" s="27" t="str">
        <f>VLOOKUP($A183,'Measure Inputs'!$A$2:$S$65,4,FALSE)</f>
        <v>Electric Vehicle (DR)</v>
      </c>
      <c r="M183" s="27" t="str">
        <f>VLOOKUP($A183,'Measure Inputs'!$A$2:$S$65,5,FALSE)</f>
        <v>Residential</v>
      </c>
      <c r="N183" s="27" t="str">
        <f>VLOOKUP($A183,'Measure Inputs'!$A$2:$S$65,7,FALSE)</f>
        <v>Electric Vehicles</v>
      </c>
      <c r="O183" s="27" t="str">
        <f>VLOOKUP($A183,'Measure Inputs'!$A$2:$S$65,9,FALSE)</f>
        <v>Enrolled in DR</v>
      </c>
      <c r="P183" s="27" t="str">
        <f>VLOOKUP($A183,'Measure Inputs'!$A$2:$S$65,10,FALSE)</f>
        <v>Not Enrolled in DR</v>
      </c>
      <c r="Q183" s="27" t="str">
        <f>VLOOKUP($A183,'Measure Inputs'!$A$2:$S$65,11,FALSE)</f>
        <v>per unit</v>
      </c>
      <c r="R183" s="27" t="str">
        <f>VLOOKUP($A183,'Measure Inputs'!$A$2:$S$65,12,FALSE)</f>
        <v>New Construction</v>
      </c>
      <c r="S183" s="27">
        <f>VLOOKUP($A183,'Measure Inputs'!$A$2:$S$65,13,FALSE)</f>
        <v>15</v>
      </c>
      <c r="T183" s="27">
        <f>VLOOKUP($A183,'Measure Inputs'!$A$2:$S$65,14,FALSE)</f>
        <v>1200</v>
      </c>
      <c r="U183" s="27">
        <f>VLOOKUP($A183,'Measure Inputs'!$A$2:$S$65,15,FALSE)</f>
        <v>1146.4000000000001</v>
      </c>
      <c r="V183" s="27">
        <f>VLOOKUP($A183,'Measure Inputs'!$A$2:$S$65,16,FALSE)</f>
        <v>143.30000000000001</v>
      </c>
      <c r="W183" s="27">
        <f>VLOOKUP($A183,'Measure Inputs'!$A$2:$S$65,17,FALSE)</f>
        <v>429.9</v>
      </c>
      <c r="X183" s="27" t="str">
        <f>VLOOKUP($A183,'Measure Inputs'!$A$2:$S$65,18,FALSE)</f>
        <v>No</v>
      </c>
      <c r="Y183" s="32">
        <f>VLOOKUP($A183,'Measure Inputs'!$A$2:$S$65,19,FALSE)</f>
        <v>1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</row>
    <row r="184" spans="1:34" ht="14.4" x14ac:dyDescent="0.3">
      <c r="A184">
        <v>75</v>
      </c>
      <c r="B184" t="s">
        <v>206</v>
      </c>
      <c r="C184" t="s">
        <v>25</v>
      </c>
      <c r="D184" t="s">
        <v>33</v>
      </c>
      <c r="E184" t="s">
        <v>221</v>
      </c>
      <c r="F184" t="s">
        <v>199</v>
      </c>
      <c r="G184" t="s">
        <v>199</v>
      </c>
      <c r="H184">
        <v>15</v>
      </c>
      <c r="I184">
        <v>0.2500048410208745</v>
      </c>
      <c r="J184" s="27" t="str">
        <f>VLOOKUP($A184,'Measure Inputs'!$A$2:$S$65,2,FALSE)</f>
        <v>New</v>
      </c>
      <c r="K184" s="27" t="str">
        <f>VLOOKUP($A184,'Measure Inputs'!$A$2:$S$65,3,FALSE)</f>
        <v>Electric Vehicle (DR)</v>
      </c>
      <c r="L184" s="27" t="str">
        <f>VLOOKUP($A184,'Measure Inputs'!$A$2:$S$65,4,FALSE)</f>
        <v>Electric Vehicle (DR)</v>
      </c>
      <c r="M184" s="27" t="str">
        <f>VLOOKUP($A184,'Measure Inputs'!$A$2:$S$65,5,FALSE)</f>
        <v>Residential</v>
      </c>
      <c r="N184" s="27" t="str">
        <f>VLOOKUP($A184,'Measure Inputs'!$A$2:$S$65,7,FALSE)</f>
        <v>Electric Vehicles</v>
      </c>
      <c r="O184" s="27" t="str">
        <f>VLOOKUP($A184,'Measure Inputs'!$A$2:$S$65,9,FALSE)</f>
        <v>Enrolled in DR</v>
      </c>
      <c r="P184" s="27" t="str">
        <f>VLOOKUP($A184,'Measure Inputs'!$A$2:$S$65,10,FALSE)</f>
        <v>Not Enrolled in DR</v>
      </c>
      <c r="Q184" s="27" t="str">
        <f>VLOOKUP($A184,'Measure Inputs'!$A$2:$S$65,11,FALSE)</f>
        <v>per unit</v>
      </c>
      <c r="R184" s="27" t="str">
        <f>VLOOKUP($A184,'Measure Inputs'!$A$2:$S$65,12,FALSE)</f>
        <v>New Construction</v>
      </c>
      <c r="S184" s="27">
        <f>VLOOKUP($A184,'Measure Inputs'!$A$2:$S$65,13,FALSE)</f>
        <v>15</v>
      </c>
      <c r="T184" s="27">
        <f>VLOOKUP($A184,'Measure Inputs'!$A$2:$S$65,14,FALSE)</f>
        <v>1200</v>
      </c>
      <c r="U184" s="27">
        <f>VLOOKUP($A184,'Measure Inputs'!$A$2:$S$65,15,FALSE)</f>
        <v>1146.4000000000001</v>
      </c>
      <c r="V184" s="27">
        <f>VLOOKUP($A184,'Measure Inputs'!$A$2:$S$65,16,FALSE)</f>
        <v>143.30000000000001</v>
      </c>
      <c r="W184" s="27">
        <f>VLOOKUP($A184,'Measure Inputs'!$A$2:$S$65,17,FALSE)</f>
        <v>429.9</v>
      </c>
      <c r="X184" s="27" t="str">
        <f>VLOOKUP($A184,'Measure Inputs'!$A$2:$S$65,18,FALSE)</f>
        <v>No</v>
      </c>
      <c r="Y184" s="32">
        <f>VLOOKUP($A184,'Measure Inputs'!$A$2:$S$65,19,FALSE)</f>
        <v>1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</row>
    <row r="185" spans="1:34" ht="14.4" x14ac:dyDescent="0.3">
      <c r="A185">
        <v>75</v>
      </c>
      <c r="B185" t="s">
        <v>206</v>
      </c>
      <c r="C185" t="s">
        <v>25</v>
      </c>
      <c r="D185" t="s">
        <v>36</v>
      </c>
      <c r="E185" t="s">
        <v>221</v>
      </c>
      <c r="F185" t="s">
        <v>199</v>
      </c>
      <c r="G185" t="s">
        <v>199</v>
      </c>
      <c r="H185">
        <v>15</v>
      </c>
      <c r="I185">
        <v>0.25000402956085838</v>
      </c>
      <c r="J185" s="27" t="str">
        <f>VLOOKUP($A185,'Measure Inputs'!$A$2:$S$65,2,FALSE)</f>
        <v>New</v>
      </c>
      <c r="K185" s="27" t="str">
        <f>VLOOKUP($A185,'Measure Inputs'!$A$2:$S$65,3,FALSE)</f>
        <v>Electric Vehicle (DR)</v>
      </c>
      <c r="L185" s="27" t="str">
        <f>VLOOKUP($A185,'Measure Inputs'!$A$2:$S$65,4,FALSE)</f>
        <v>Electric Vehicle (DR)</v>
      </c>
      <c r="M185" s="27" t="str">
        <f>VLOOKUP($A185,'Measure Inputs'!$A$2:$S$65,5,FALSE)</f>
        <v>Residential</v>
      </c>
      <c r="N185" s="27" t="str">
        <f>VLOOKUP($A185,'Measure Inputs'!$A$2:$S$65,7,FALSE)</f>
        <v>Electric Vehicles</v>
      </c>
      <c r="O185" s="27" t="str">
        <f>VLOOKUP($A185,'Measure Inputs'!$A$2:$S$65,9,FALSE)</f>
        <v>Enrolled in DR</v>
      </c>
      <c r="P185" s="27" t="str">
        <f>VLOOKUP($A185,'Measure Inputs'!$A$2:$S$65,10,FALSE)</f>
        <v>Not Enrolled in DR</v>
      </c>
      <c r="Q185" s="27" t="str">
        <f>VLOOKUP($A185,'Measure Inputs'!$A$2:$S$65,11,FALSE)</f>
        <v>per unit</v>
      </c>
      <c r="R185" s="27" t="str">
        <f>VLOOKUP($A185,'Measure Inputs'!$A$2:$S$65,12,FALSE)</f>
        <v>New Construction</v>
      </c>
      <c r="S185" s="27">
        <f>VLOOKUP($A185,'Measure Inputs'!$A$2:$S$65,13,FALSE)</f>
        <v>15</v>
      </c>
      <c r="T185" s="27">
        <f>VLOOKUP($A185,'Measure Inputs'!$A$2:$S$65,14,FALSE)</f>
        <v>1200</v>
      </c>
      <c r="U185" s="27">
        <f>VLOOKUP($A185,'Measure Inputs'!$A$2:$S$65,15,FALSE)</f>
        <v>1146.4000000000001</v>
      </c>
      <c r="V185" s="27">
        <f>VLOOKUP($A185,'Measure Inputs'!$A$2:$S$65,16,FALSE)</f>
        <v>143.30000000000001</v>
      </c>
      <c r="W185" s="27">
        <f>VLOOKUP($A185,'Measure Inputs'!$A$2:$S$65,17,FALSE)</f>
        <v>429.9</v>
      </c>
      <c r="X185" s="27" t="str">
        <f>VLOOKUP($A185,'Measure Inputs'!$A$2:$S$65,18,FALSE)</f>
        <v>No</v>
      </c>
      <c r="Y185" s="32">
        <f>VLOOKUP($A185,'Measure Inputs'!$A$2:$S$65,19,FALSE)</f>
        <v>1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A8B4-6CDD-4B9F-9047-D8C81DAEF3D8}">
  <dimension ref="B2:E37"/>
  <sheetViews>
    <sheetView showGridLines="0" tabSelected="1" zoomScale="80" zoomScaleNormal="80" workbookViewId="0">
      <pane xSplit="6" ySplit="38" topLeftCell="G48" activePane="bottomRight" state="frozen"/>
      <selection pane="topRight" activeCell="G1" sqref="G1"/>
      <selection pane="bottomLeft" activeCell="A41" sqref="A41"/>
      <selection pane="bottomRight" activeCell="B31" sqref="B31:E31"/>
    </sheetView>
  </sheetViews>
  <sheetFormatPr defaultColWidth="8.77734375" defaultRowHeight="13.2" x14ac:dyDescent="0.25"/>
  <cols>
    <col min="1" max="1" width="4.77734375" style="34" customWidth="1"/>
    <col min="2" max="2" width="21.21875" style="34" customWidth="1"/>
    <col min="3" max="3" width="33.77734375" style="34" bestFit="1" customWidth="1"/>
    <col min="4" max="4" width="25" style="41" customWidth="1"/>
    <col min="5" max="5" width="81.21875" style="34" bestFit="1" customWidth="1"/>
    <col min="6" max="16384" width="8.77734375" style="34"/>
  </cols>
  <sheetData>
    <row r="2" spans="2:5" ht="20.25" customHeight="1" x14ac:dyDescent="0.25">
      <c r="B2" s="46" t="s">
        <v>242</v>
      </c>
      <c r="C2" s="46"/>
      <c r="D2" s="46"/>
      <c r="E2" s="46"/>
    </row>
    <row r="4" spans="2:5" s="36" customFormat="1" ht="16.5" customHeight="1" x14ac:dyDescent="0.25">
      <c r="B4" s="35" t="s">
        <v>227</v>
      </c>
      <c r="C4" s="35" t="s">
        <v>228</v>
      </c>
      <c r="D4" s="35" t="s">
        <v>229</v>
      </c>
      <c r="E4" s="35" t="s">
        <v>230</v>
      </c>
    </row>
    <row r="5" spans="2:5" ht="16.5" customHeight="1" x14ac:dyDescent="0.25">
      <c r="B5" s="40" t="s">
        <v>231</v>
      </c>
      <c r="C5" s="40" t="s">
        <v>232</v>
      </c>
      <c r="D5" s="37">
        <v>2024</v>
      </c>
      <c r="E5" s="40" t="s">
        <v>233</v>
      </c>
    </row>
    <row r="6" spans="2:5" ht="16.5" customHeight="1" x14ac:dyDescent="0.25">
      <c r="B6" s="40" t="s">
        <v>231</v>
      </c>
      <c r="C6" s="40" t="s">
        <v>234</v>
      </c>
      <c r="D6" s="37">
        <v>2025</v>
      </c>
      <c r="E6" s="40" t="s">
        <v>233</v>
      </c>
    </row>
    <row r="7" spans="2:5" ht="16.5" customHeight="1" x14ac:dyDescent="0.25">
      <c r="B7" s="40" t="s">
        <v>231</v>
      </c>
      <c r="C7" s="40" t="s">
        <v>235</v>
      </c>
      <c r="D7" s="37">
        <v>2050</v>
      </c>
      <c r="E7" s="40" t="s">
        <v>233</v>
      </c>
    </row>
    <row r="8" spans="2:5" ht="16.5" customHeight="1" x14ac:dyDescent="0.25">
      <c r="B8" s="40" t="s">
        <v>231</v>
      </c>
      <c r="C8" s="40" t="s">
        <v>236</v>
      </c>
      <c r="D8" s="38">
        <v>0.02</v>
      </c>
      <c r="E8" s="40" t="s">
        <v>233</v>
      </c>
    </row>
    <row r="9" spans="2:5" ht="16.5" customHeight="1" x14ac:dyDescent="0.25">
      <c r="B9" s="40" t="s">
        <v>231</v>
      </c>
      <c r="C9" s="40" t="s">
        <v>237</v>
      </c>
      <c r="D9" s="38">
        <v>4.3999999999999997E-2</v>
      </c>
      <c r="E9" s="40" t="s">
        <v>233</v>
      </c>
    </row>
    <row r="10" spans="2:5" ht="16.5" customHeight="1" x14ac:dyDescent="0.25">
      <c r="B10" s="40" t="s">
        <v>231</v>
      </c>
      <c r="C10" s="40" t="s">
        <v>238</v>
      </c>
      <c r="D10" s="39">
        <v>0.122</v>
      </c>
      <c r="E10" s="40" t="s">
        <v>239</v>
      </c>
    </row>
    <row r="13" spans="2:5" x14ac:dyDescent="0.25">
      <c r="B13" s="46" t="s">
        <v>243</v>
      </c>
      <c r="C13" s="46"/>
      <c r="D13" s="46"/>
      <c r="E13" s="46"/>
    </row>
    <row r="15" spans="2:5" customFormat="1" ht="21" customHeight="1" x14ac:dyDescent="0.25">
      <c r="B15" s="33" t="s">
        <v>4</v>
      </c>
      <c r="C15" s="33" t="s">
        <v>7</v>
      </c>
      <c r="D15" s="5" t="s">
        <v>223</v>
      </c>
    </row>
    <row r="16" spans="2:5" customFormat="1" ht="16.5" customHeight="1" x14ac:dyDescent="0.25">
      <c r="B16" s="42" t="s">
        <v>25</v>
      </c>
      <c r="C16" s="42" t="s">
        <v>184</v>
      </c>
      <c r="D16" s="43">
        <v>0.35</v>
      </c>
    </row>
    <row r="17" spans="2:5" customFormat="1" ht="16.5" customHeight="1" x14ac:dyDescent="0.25">
      <c r="B17" s="42" t="s">
        <v>25</v>
      </c>
      <c r="C17" s="42" t="s">
        <v>188</v>
      </c>
      <c r="D17" s="43">
        <v>0.17499999999999999</v>
      </c>
    </row>
    <row r="18" spans="2:5" customFormat="1" ht="16.5" customHeight="1" x14ac:dyDescent="0.25">
      <c r="B18" s="42" t="s">
        <v>25</v>
      </c>
      <c r="C18" s="44" t="s">
        <v>245</v>
      </c>
      <c r="D18" s="43">
        <v>0.02</v>
      </c>
    </row>
    <row r="19" spans="2:5" customFormat="1" ht="16.5" customHeight="1" x14ac:dyDescent="0.25">
      <c r="B19" s="42" t="s">
        <v>25</v>
      </c>
      <c r="C19" s="44" t="s">
        <v>200</v>
      </c>
      <c r="D19" s="43">
        <v>0.17499999999999999</v>
      </c>
    </row>
    <row r="20" spans="2:5" customFormat="1" ht="16.5" customHeight="1" x14ac:dyDescent="0.25">
      <c r="B20" s="42" t="s">
        <v>224</v>
      </c>
      <c r="C20" s="42" t="s">
        <v>184</v>
      </c>
      <c r="D20" s="43">
        <v>0.15</v>
      </c>
    </row>
    <row r="21" spans="2:5" customFormat="1" ht="16.5" customHeight="1" x14ac:dyDescent="0.25">
      <c r="B21" s="42" t="s">
        <v>224</v>
      </c>
      <c r="C21" s="42" t="s">
        <v>188</v>
      </c>
      <c r="D21" s="43">
        <v>0.05</v>
      </c>
    </row>
    <row r="22" spans="2:5" customFormat="1" ht="16.5" customHeight="1" x14ac:dyDescent="0.25">
      <c r="B22" s="42" t="s">
        <v>224</v>
      </c>
      <c r="C22" s="42" t="s">
        <v>225</v>
      </c>
      <c r="D22" s="43">
        <v>0.5</v>
      </c>
    </row>
    <row r="23" spans="2:5" customFormat="1" ht="16.5" customHeight="1" x14ac:dyDescent="0.25">
      <c r="B23" s="42" t="s">
        <v>224</v>
      </c>
      <c r="C23" s="44" t="s">
        <v>244</v>
      </c>
      <c r="D23" s="43">
        <v>0.03</v>
      </c>
    </row>
    <row r="24" spans="2:5" customFormat="1" ht="16.5" customHeight="1" x14ac:dyDescent="0.25">
      <c r="B24" s="42" t="s">
        <v>224</v>
      </c>
      <c r="C24" s="44" t="s">
        <v>245</v>
      </c>
      <c r="D24" s="43">
        <v>0.02</v>
      </c>
    </row>
    <row r="25" spans="2:5" customFormat="1" ht="16.5" customHeight="1" x14ac:dyDescent="0.25">
      <c r="B25" s="42" t="s">
        <v>226</v>
      </c>
      <c r="C25" s="42" t="s">
        <v>225</v>
      </c>
      <c r="D25" s="43">
        <v>0.4</v>
      </c>
    </row>
    <row r="26" spans="2:5" customFormat="1" ht="16.5" customHeight="1" x14ac:dyDescent="0.25">
      <c r="B26" s="44" t="s">
        <v>226</v>
      </c>
      <c r="C26" s="44" t="s">
        <v>244</v>
      </c>
      <c r="D26" s="43">
        <v>0.25</v>
      </c>
    </row>
    <row r="27" spans="2:5" customFormat="1" ht="16.5" customHeight="1" x14ac:dyDescent="0.25">
      <c r="B27" s="42" t="s">
        <v>226</v>
      </c>
      <c r="C27" s="44" t="s">
        <v>245</v>
      </c>
      <c r="D27" s="43">
        <v>0.02</v>
      </c>
    </row>
    <row r="28" spans="2:5" customFormat="1" x14ac:dyDescent="0.25"/>
    <row r="29" spans="2:5" customFormat="1" ht="13.8" x14ac:dyDescent="0.25">
      <c r="B29" s="47" t="s">
        <v>246</v>
      </c>
      <c r="C29" s="47"/>
      <c r="D29" s="47"/>
      <c r="E29" s="47"/>
    </row>
    <row r="31" spans="2:5" x14ac:dyDescent="0.25">
      <c r="B31" s="46" t="s">
        <v>247</v>
      </c>
      <c r="C31" s="46"/>
      <c r="D31" s="46"/>
      <c r="E31" s="46"/>
    </row>
    <row r="33" spans="2:4" x14ac:dyDescent="0.25">
      <c r="B33" s="33" t="s">
        <v>4</v>
      </c>
      <c r="C33" s="33" t="s">
        <v>7</v>
      </c>
      <c r="D33" s="5" t="s">
        <v>248</v>
      </c>
    </row>
    <row r="34" spans="2:4" x14ac:dyDescent="0.25">
      <c r="B34" s="42" t="s">
        <v>25</v>
      </c>
      <c r="C34" s="42" t="s">
        <v>194</v>
      </c>
      <c r="D34" s="45" t="s">
        <v>251</v>
      </c>
    </row>
    <row r="35" spans="2:4" x14ac:dyDescent="0.25">
      <c r="B35" s="42" t="s">
        <v>25</v>
      </c>
      <c r="C35" s="42" t="s">
        <v>249</v>
      </c>
      <c r="D35" s="45" t="s">
        <v>252</v>
      </c>
    </row>
    <row r="36" spans="2:4" x14ac:dyDescent="0.25">
      <c r="B36" s="42" t="s">
        <v>250</v>
      </c>
      <c r="C36" s="44" t="s">
        <v>194</v>
      </c>
      <c r="D36" s="45" t="s">
        <v>253</v>
      </c>
    </row>
    <row r="37" spans="2:4" x14ac:dyDescent="0.25">
      <c r="B37" s="42" t="s">
        <v>250</v>
      </c>
      <c r="C37" s="44" t="s">
        <v>249</v>
      </c>
      <c r="D37" s="45" t="s">
        <v>254</v>
      </c>
    </row>
  </sheetData>
  <sheetProtection sheet="1" objects="1" scenarios="1"/>
  <mergeCells count="4">
    <mergeCell ref="B2:E2"/>
    <mergeCell ref="B13:E13"/>
    <mergeCell ref="B29:E29"/>
    <mergeCell ref="B31:E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BB6F-B238-4AF5-8E84-95DD88027C9B}">
  <dimension ref="A1:AH181"/>
  <sheetViews>
    <sheetView topLeftCell="A167" workbookViewId="0">
      <pane xSplit="1" topLeftCell="B1" activePane="topRight" state="frozen"/>
      <selection pane="topRight" activeCell="D176" sqref="D176:D181"/>
    </sheetView>
  </sheetViews>
  <sheetFormatPr defaultRowHeight="13.2" x14ac:dyDescent="0.25"/>
  <cols>
    <col min="2" max="2" width="31.21875" customWidth="1"/>
    <col min="4" max="7" width="8.77734375" customWidth="1"/>
  </cols>
  <sheetData>
    <row r="1" spans="1:34" ht="14.4" x14ac:dyDescent="0.25">
      <c r="A1" s="31" t="s">
        <v>207</v>
      </c>
      <c r="B1" s="31" t="s">
        <v>7</v>
      </c>
      <c r="C1" s="31" t="s">
        <v>4</v>
      </c>
      <c r="D1" s="31" t="s">
        <v>5</v>
      </c>
      <c r="E1" s="31" t="s">
        <v>208</v>
      </c>
      <c r="F1" s="31" t="s">
        <v>2</v>
      </c>
      <c r="G1" s="31" t="s">
        <v>3</v>
      </c>
      <c r="H1" s="31" t="s">
        <v>12</v>
      </c>
      <c r="I1" s="31">
        <v>2025</v>
      </c>
      <c r="J1" s="31">
        <v>2026</v>
      </c>
      <c r="K1" s="31">
        <v>2027</v>
      </c>
      <c r="L1" s="31">
        <v>2028</v>
      </c>
      <c r="M1" s="31">
        <v>2029</v>
      </c>
      <c r="N1" s="31">
        <v>2030</v>
      </c>
      <c r="O1" s="31">
        <v>2031</v>
      </c>
      <c r="P1" s="31">
        <v>2032</v>
      </c>
      <c r="Q1" s="31">
        <v>2033</v>
      </c>
      <c r="R1" s="31">
        <v>2034</v>
      </c>
      <c r="S1" s="31">
        <v>2035</v>
      </c>
      <c r="T1" s="31">
        <v>2036</v>
      </c>
      <c r="U1" s="31">
        <v>2037</v>
      </c>
      <c r="V1" s="31">
        <v>2038</v>
      </c>
      <c r="W1" s="31">
        <v>2039</v>
      </c>
      <c r="X1" s="31">
        <v>2040</v>
      </c>
      <c r="Y1" s="31">
        <v>2041</v>
      </c>
      <c r="Z1" s="31">
        <v>2042</v>
      </c>
      <c r="AA1" s="31">
        <v>2043</v>
      </c>
      <c r="AB1" s="31">
        <v>2044</v>
      </c>
      <c r="AC1" s="31">
        <v>2045</v>
      </c>
      <c r="AD1" s="31">
        <v>2046</v>
      </c>
      <c r="AE1" s="31">
        <v>2047</v>
      </c>
      <c r="AF1" s="31">
        <v>2048</v>
      </c>
      <c r="AG1" s="31">
        <v>2049</v>
      </c>
      <c r="AH1" s="31">
        <v>2050</v>
      </c>
    </row>
    <row r="2" spans="1:34" x14ac:dyDescent="0.25">
      <c r="A2">
        <v>1</v>
      </c>
      <c r="B2" t="s">
        <v>28</v>
      </c>
      <c r="C2" t="s">
        <v>25</v>
      </c>
      <c r="D2" t="s">
        <v>26</v>
      </c>
      <c r="E2" t="s">
        <v>221</v>
      </c>
      <c r="F2" t="s">
        <v>23</v>
      </c>
      <c r="G2" t="s">
        <v>24</v>
      </c>
      <c r="H2">
        <v>14</v>
      </c>
      <c r="I2">
        <v>4.9173609939537743E-3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</row>
    <row r="3" spans="1:34" x14ac:dyDescent="0.25">
      <c r="A3">
        <v>1</v>
      </c>
      <c r="B3" t="s">
        <v>28</v>
      </c>
      <c r="C3" t="s">
        <v>25</v>
      </c>
      <c r="D3" t="s">
        <v>33</v>
      </c>
      <c r="E3" t="s">
        <v>221</v>
      </c>
      <c r="F3" t="s">
        <v>23</v>
      </c>
      <c r="G3" t="s">
        <v>24</v>
      </c>
      <c r="H3">
        <v>14</v>
      </c>
      <c r="I3">
        <v>3.757714490899706E-3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</row>
    <row r="4" spans="1:34" x14ac:dyDescent="0.25">
      <c r="A4">
        <v>1</v>
      </c>
      <c r="B4" t="s">
        <v>28</v>
      </c>
      <c r="C4" t="s">
        <v>25</v>
      </c>
      <c r="D4" t="s">
        <v>36</v>
      </c>
      <c r="E4" t="s">
        <v>221</v>
      </c>
      <c r="F4" t="s">
        <v>23</v>
      </c>
      <c r="G4" t="s">
        <v>24</v>
      </c>
      <c r="H4">
        <v>14</v>
      </c>
      <c r="I4">
        <v>8.634131192417847E-3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</row>
    <row r="5" spans="1:34" x14ac:dyDescent="0.25">
      <c r="A5">
        <v>2</v>
      </c>
      <c r="B5" t="s">
        <v>34</v>
      </c>
      <c r="C5" t="s">
        <v>25</v>
      </c>
      <c r="D5" t="s">
        <v>26</v>
      </c>
      <c r="E5" t="s">
        <v>221</v>
      </c>
      <c r="F5" t="s">
        <v>23</v>
      </c>
      <c r="G5" t="s">
        <v>24</v>
      </c>
      <c r="H5">
        <v>16</v>
      </c>
      <c r="I5">
        <v>2.5469233936659681E-2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</row>
    <row r="6" spans="1:34" x14ac:dyDescent="0.25">
      <c r="A6">
        <v>2</v>
      </c>
      <c r="B6" t="s">
        <v>34</v>
      </c>
      <c r="C6" t="s">
        <v>25</v>
      </c>
      <c r="D6" t="s">
        <v>33</v>
      </c>
      <c r="E6" t="s">
        <v>221</v>
      </c>
      <c r="F6" t="s">
        <v>23</v>
      </c>
      <c r="G6" t="s">
        <v>24</v>
      </c>
      <c r="H6">
        <v>16</v>
      </c>
      <c r="I6">
        <v>1.7287422017529312E-2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</row>
    <row r="7" spans="1:34" x14ac:dyDescent="0.25">
      <c r="A7">
        <v>2</v>
      </c>
      <c r="B7" t="s">
        <v>34</v>
      </c>
      <c r="C7" t="s">
        <v>25</v>
      </c>
      <c r="D7" t="s">
        <v>36</v>
      </c>
      <c r="E7" t="s">
        <v>221</v>
      </c>
      <c r="F7" t="s">
        <v>23</v>
      </c>
      <c r="G7" t="s">
        <v>24</v>
      </c>
      <c r="H7">
        <v>16</v>
      </c>
      <c r="I7">
        <v>2.7718228686805329E-2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</row>
    <row r="8" spans="1:34" x14ac:dyDescent="0.25">
      <c r="A8">
        <v>3</v>
      </c>
      <c r="B8" t="s">
        <v>37</v>
      </c>
      <c r="C8" t="s">
        <v>25</v>
      </c>
      <c r="D8" t="s">
        <v>26</v>
      </c>
      <c r="E8" t="s">
        <v>221</v>
      </c>
      <c r="F8" t="s">
        <v>23</v>
      </c>
      <c r="G8" t="s">
        <v>24</v>
      </c>
      <c r="H8">
        <v>16</v>
      </c>
      <c r="I8">
        <v>7.1814186225540224E-3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</row>
    <row r="9" spans="1:34" x14ac:dyDescent="0.25">
      <c r="A9">
        <v>3</v>
      </c>
      <c r="B9" t="s">
        <v>37</v>
      </c>
      <c r="C9" t="s">
        <v>25</v>
      </c>
      <c r="D9" t="s">
        <v>33</v>
      </c>
      <c r="E9" t="s">
        <v>221</v>
      </c>
      <c r="F9" t="s">
        <v>23</v>
      </c>
      <c r="G9" t="s">
        <v>24</v>
      </c>
      <c r="H9">
        <v>16</v>
      </c>
      <c r="I9">
        <v>8.6688440095428858E-3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</row>
    <row r="10" spans="1:34" x14ac:dyDescent="0.25">
      <c r="A10">
        <v>3</v>
      </c>
      <c r="B10" t="s">
        <v>37</v>
      </c>
      <c r="C10" t="s">
        <v>25</v>
      </c>
      <c r="D10" t="s">
        <v>36</v>
      </c>
      <c r="E10" t="s">
        <v>221</v>
      </c>
      <c r="F10" t="s">
        <v>23</v>
      </c>
      <c r="G10" t="s">
        <v>24</v>
      </c>
      <c r="H10">
        <v>16</v>
      </c>
      <c r="I10">
        <v>1.7012722247270309E-2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</row>
    <row r="11" spans="1:34" x14ac:dyDescent="0.25">
      <c r="A11">
        <v>4</v>
      </c>
      <c r="B11" t="s">
        <v>39</v>
      </c>
      <c r="C11" t="s">
        <v>25</v>
      </c>
      <c r="D11" t="s">
        <v>26</v>
      </c>
      <c r="E11" t="s">
        <v>221</v>
      </c>
      <c r="F11" t="s">
        <v>23</v>
      </c>
      <c r="G11" t="s">
        <v>38</v>
      </c>
      <c r="H11">
        <v>7</v>
      </c>
      <c r="I11">
        <v>1.112494643712349E-2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</row>
    <row r="12" spans="1:34" x14ac:dyDescent="0.25">
      <c r="A12">
        <v>4</v>
      </c>
      <c r="B12" t="s">
        <v>39</v>
      </c>
      <c r="C12" t="s">
        <v>25</v>
      </c>
      <c r="D12" t="s">
        <v>33</v>
      </c>
      <c r="E12" t="s">
        <v>221</v>
      </c>
      <c r="F12" t="s">
        <v>23</v>
      </c>
      <c r="G12" t="s">
        <v>38</v>
      </c>
      <c r="H12">
        <v>7</v>
      </c>
      <c r="I12">
        <v>2.492474469756481E-2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</row>
    <row r="13" spans="1:34" x14ac:dyDescent="0.25">
      <c r="A13">
        <v>4</v>
      </c>
      <c r="B13" t="s">
        <v>39</v>
      </c>
      <c r="C13" t="s">
        <v>25</v>
      </c>
      <c r="D13" t="s">
        <v>36</v>
      </c>
      <c r="E13" t="s">
        <v>221</v>
      </c>
      <c r="F13" t="s">
        <v>23</v>
      </c>
      <c r="G13" t="s">
        <v>38</v>
      </c>
      <c r="H13">
        <v>7</v>
      </c>
      <c r="I13">
        <v>2.663497905271733E-2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</row>
    <row r="14" spans="1:34" x14ac:dyDescent="0.25">
      <c r="A14">
        <v>5</v>
      </c>
      <c r="B14" t="s">
        <v>43</v>
      </c>
      <c r="C14" t="s">
        <v>25</v>
      </c>
      <c r="D14" t="s">
        <v>26</v>
      </c>
      <c r="E14" t="s">
        <v>221</v>
      </c>
      <c r="F14" t="s">
        <v>23</v>
      </c>
      <c r="G14" t="s">
        <v>42</v>
      </c>
      <c r="H14">
        <v>7</v>
      </c>
      <c r="I14">
        <v>1.8365624871994429E-2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</row>
    <row r="15" spans="1:34" x14ac:dyDescent="0.25">
      <c r="A15">
        <v>5</v>
      </c>
      <c r="B15" t="s">
        <v>43</v>
      </c>
      <c r="C15" t="s">
        <v>25</v>
      </c>
      <c r="D15" t="s">
        <v>33</v>
      </c>
      <c r="E15" t="s">
        <v>221</v>
      </c>
      <c r="F15" t="s">
        <v>23</v>
      </c>
      <c r="G15" t="s">
        <v>42</v>
      </c>
      <c r="H15">
        <v>7</v>
      </c>
      <c r="I15">
        <v>3.2532051282051277E-2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</row>
    <row r="16" spans="1:34" x14ac:dyDescent="0.25">
      <c r="A16">
        <v>5</v>
      </c>
      <c r="B16" t="s">
        <v>43</v>
      </c>
      <c r="C16" t="s">
        <v>25</v>
      </c>
      <c r="D16" t="s">
        <v>36</v>
      </c>
      <c r="E16" t="s">
        <v>221</v>
      </c>
      <c r="F16" t="s">
        <v>23</v>
      </c>
      <c r="G16" t="s">
        <v>42</v>
      </c>
      <c r="H16">
        <v>7</v>
      </c>
      <c r="I16">
        <v>3.8675732486808813E-2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</row>
    <row r="17" spans="1:34" x14ac:dyDescent="0.25">
      <c r="A17">
        <v>6</v>
      </c>
      <c r="B17" t="s">
        <v>45</v>
      </c>
      <c r="C17" t="s">
        <v>25</v>
      </c>
      <c r="D17" t="s">
        <v>26</v>
      </c>
      <c r="E17" t="s">
        <v>221</v>
      </c>
      <c r="F17" t="s">
        <v>23</v>
      </c>
      <c r="G17" t="s">
        <v>44</v>
      </c>
      <c r="H17">
        <v>4</v>
      </c>
      <c r="I17">
        <v>9.7601573730801247E-5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</row>
    <row r="18" spans="1:34" x14ac:dyDescent="0.25">
      <c r="A18">
        <v>6</v>
      </c>
      <c r="B18" t="s">
        <v>45</v>
      </c>
      <c r="C18" t="s">
        <v>25</v>
      </c>
      <c r="D18" t="s">
        <v>33</v>
      </c>
      <c r="E18" t="s">
        <v>221</v>
      </c>
      <c r="F18" t="s">
        <v>23</v>
      </c>
      <c r="G18" t="s">
        <v>44</v>
      </c>
      <c r="H18">
        <v>4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</row>
    <row r="19" spans="1:34" x14ac:dyDescent="0.25">
      <c r="A19">
        <v>6</v>
      </c>
      <c r="B19" t="s">
        <v>45</v>
      </c>
      <c r="C19" t="s">
        <v>25</v>
      </c>
      <c r="D19" t="s">
        <v>36</v>
      </c>
      <c r="E19" t="s">
        <v>221</v>
      </c>
      <c r="F19" t="s">
        <v>23</v>
      </c>
      <c r="G19" t="s">
        <v>44</v>
      </c>
      <c r="H19">
        <v>4</v>
      </c>
      <c r="I19">
        <v>1.072766108253594E-5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</row>
    <row r="20" spans="1:34" x14ac:dyDescent="0.25">
      <c r="A20">
        <v>7</v>
      </c>
      <c r="B20" t="s">
        <v>46</v>
      </c>
      <c r="C20" t="s">
        <v>25</v>
      </c>
      <c r="D20" t="s">
        <v>26</v>
      </c>
      <c r="E20" t="s">
        <v>221</v>
      </c>
      <c r="F20" t="s">
        <v>23</v>
      </c>
      <c r="G20" t="s">
        <v>24</v>
      </c>
      <c r="H20">
        <v>11</v>
      </c>
      <c r="I20">
        <v>2.2477498508546678E-3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</row>
    <row r="21" spans="1:34" x14ac:dyDescent="0.25">
      <c r="A21">
        <v>7</v>
      </c>
      <c r="B21" t="s">
        <v>46</v>
      </c>
      <c r="C21" t="s">
        <v>25</v>
      </c>
      <c r="D21" t="s">
        <v>33</v>
      </c>
      <c r="E21" t="s">
        <v>221</v>
      </c>
      <c r="F21" t="s">
        <v>23</v>
      </c>
      <c r="G21" t="s">
        <v>24</v>
      </c>
      <c r="H21">
        <v>11</v>
      </c>
      <c r="I21">
        <v>2.527946362922623E-3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</row>
    <row r="22" spans="1:34" x14ac:dyDescent="0.25">
      <c r="A22">
        <v>7</v>
      </c>
      <c r="B22" t="s">
        <v>46</v>
      </c>
      <c r="C22" t="s">
        <v>25</v>
      </c>
      <c r="D22" t="s">
        <v>36</v>
      </c>
      <c r="E22" t="s">
        <v>221</v>
      </c>
      <c r="F22" t="s">
        <v>23</v>
      </c>
      <c r="G22" t="s">
        <v>24</v>
      </c>
      <c r="H22">
        <v>11</v>
      </c>
      <c r="I22">
        <v>1.264419220766595E-3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</row>
    <row r="23" spans="1:34" x14ac:dyDescent="0.25">
      <c r="A23">
        <v>8</v>
      </c>
      <c r="B23" t="s">
        <v>50</v>
      </c>
      <c r="C23" t="s">
        <v>25</v>
      </c>
      <c r="D23" t="s">
        <v>26</v>
      </c>
      <c r="E23" t="s">
        <v>221</v>
      </c>
      <c r="F23" t="s">
        <v>23</v>
      </c>
      <c r="G23" t="s">
        <v>48</v>
      </c>
      <c r="H23">
        <v>12</v>
      </c>
      <c r="I23">
        <v>2.1639523211164378E-2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</row>
    <row r="24" spans="1:34" x14ac:dyDescent="0.25">
      <c r="A24">
        <v>8</v>
      </c>
      <c r="B24" t="s">
        <v>50</v>
      </c>
      <c r="C24" t="s">
        <v>25</v>
      </c>
      <c r="D24" t="s">
        <v>33</v>
      </c>
      <c r="E24" t="s">
        <v>221</v>
      </c>
      <c r="F24" t="s">
        <v>23</v>
      </c>
      <c r="G24" t="s">
        <v>48</v>
      </c>
      <c r="H24">
        <v>12</v>
      </c>
      <c r="I24">
        <v>1.476825172352837E-2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</row>
    <row r="25" spans="1:34" x14ac:dyDescent="0.25">
      <c r="A25">
        <v>8</v>
      </c>
      <c r="B25" t="s">
        <v>50</v>
      </c>
      <c r="C25" t="s">
        <v>25</v>
      </c>
      <c r="D25" t="s">
        <v>36</v>
      </c>
      <c r="E25" t="s">
        <v>221</v>
      </c>
      <c r="F25" t="s">
        <v>23</v>
      </c>
      <c r="G25" t="s">
        <v>48</v>
      </c>
      <c r="H25">
        <v>12</v>
      </c>
      <c r="I25">
        <v>1.106374234045733E-2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</row>
    <row r="26" spans="1:34" x14ac:dyDescent="0.25">
      <c r="A26">
        <v>9</v>
      </c>
      <c r="B26" t="s">
        <v>54</v>
      </c>
      <c r="C26" t="s">
        <v>25</v>
      </c>
      <c r="D26" t="s">
        <v>26</v>
      </c>
      <c r="E26" t="s">
        <v>221</v>
      </c>
      <c r="F26" t="s">
        <v>23</v>
      </c>
      <c r="G26" t="s">
        <v>53</v>
      </c>
      <c r="H26">
        <v>7</v>
      </c>
      <c r="I26">
        <v>1.3016419086959441E-3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</row>
    <row r="27" spans="1:34" x14ac:dyDescent="0.25">
      <c r="A27">
        <v>9</v>
      </c>
      <c r="B27" t="s">
        <v>54</v>
      </c>
      <c r="C27" t="s">
        <v>25</v>
      </c>
      <c r="D27" t="s">
        <v>33</v>
      </c>
      <c r="E27" t="s">
        <v>221</v>
      </c>
      <c r="F27" t="s">
        <v>23</v>
      </c>
      <c r="G27" t="s">
        <v>53</v>
      </c>
      <c r="H27">
        <v>7</v>
      </c>
      <c r="I27">
        <v>8.1709133972571336E-3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</row>
    <row r="28" spans="1:34" x14ac:dyDescent="0.25">
      <c r="A28">
        <v>9</v>
      </c>
      <c r="B28" t="s">
        <v>54</v>
      </c>
      <c r="C28" t="s">
        <v>25</v>
      </c>
      <c r="D28" t="s">
        <v>36</v>
      </c>
      <c r="E28" t="s">
        <v>221</v>
      </c>
      <c r="F28" t="s">
        <v>23</v>
      </c>
      <c r="G28" t="s">
        <v>53</v>
      </c>
      <c r="H28">
        <v>7</v>
      </c>
      <c r="I28">
        <v>3.4144867188287049E-3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</row>
    <row r="29" spans="1:34" x14ac:dyDescent="0.25">
      <c r="A29">
        <v>10</v>
      </c>
      <c r="B29" t="s">
        <v>58</v>
      </c>
      <c r="C29" t="s">
        <v>25</v>
      </c>
      <c r="D29" t="s">
        <v>26</v>
      </c>
      <c r="E29" t="s">
        <v>221</v>
      </c>
      <c r="F29" t="s">
        <v>23</v>
      </c>
      <c r="G29" t="s">
        <v>48</v>
      </c>
      <c r="H29">
        <v>30</v>
      </c>
      <c r="I29">
        <v>5.3302472157050973E-2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</row>
    <row r="30" spans="1:34" x14ac:dyDescent="0.25">
      <c r="A30">
        <v>10</v>
      </c>
      <c r="B30" t="s">
        <v>58</v>
      </c>
      <c r="C30" t="s">
        <v>25</v>
      </c>
      <c r="D30" t="s">
        <v>33</v>
      </c>
      <c r="E30" t="s">
        <v>221</v>
      </c>
      <c r="F30" t="s">
        <v>23</v>
      </c>
      <c r="G30" t="s">
        <v>48</v>
      </c>
      <c r="H30">
        <v>30</v>
      </c>
      <c r="I30">
        <v>6.7319481588150584E-2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</row>
    <row r="31" spans="1:34" x14ac:dyDescent="0.25">
      <c r="A31">
        <v>10</v>
      </c>
      <c r="B31" t="s">
        <v>58</v>
      </c>
      <c r="C31" t="s">
        <v>25</v>
      </c>
      <c r="D31" t="s">
        <v>36</v>
      </c>
      <c r="E31" t="s">
        <v>221</v>
      </c>
      <c r="F31" t="s">
        <v>23</v>
      </c>
      <c r="G31" t="s">
        <v>48</v>
      </c>
      <c r="H31">
        <v>30</v>
      </c>
      <c r="I31">
        <v>9.094346845031831E-2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</row>
    <row r="32" spans="1:34" x14ac:dyDescent="0.25">
      <c r="A32">
        <v>11</v>
      </c>
      <c r="B32" t="s">
        <v>63</v>
      </c>
      <c r="C32" t="s">
        <v>25</v>
      </c>
      <c r="D32" t="s">
        <v>26</v>
      </c>
      <c r="E32" t="s">
        <v>221</v>
      </c>
      <c r="F32" t="s">
        <v>61</v>
      </c>
      <c r="G32" t="s">
        <v>62</v>
      </c>
      <c r="H32">
        <v>15</v>
      </c>
      <c r="I32">
        <v>5.4649589675590117E-2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</row>
    <row r="33" spans="1:34" x14ac:dyDescent="0.25">
      <c r="A33">
        <v>11</v>
      </c>
      <c r="B33" t="s">
        <v>63</v>
      </c>
      <c r="C33" t="s">
        <v>25</v>
      </c>
      <c r="D33" t="s">
        <v>33</v>
      </c>
      <c r="E33" t="s">
        <v>221</v>
      </c>
      <c r="F33" t="s">
        <v>61</v>
      </c>
      <c r="G33" t="s">
        <v>62</v>
      </c>
      <c r="H33">
        <v>15</v>
      </c>
      <c r="I33">
        <v>0.19573022118653779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</row>
    <row r="34" spans="1:34" x14ac:dyDescent="0.25">
      <c r="A34">
        <v>11</v>
      </c>
      <c r="B34" t="s">
        <v>63</v>
      </c>
      <c r="C34" t="s">
        <v>25</v>
      </c>
      <c r="D34" t="s">
        <v>36</v>
      </c>
      <c r="E34" t="s">
        <v>221</v>
      </c>
      <c r="F34" t="s">
        <v>61</v>
      </c>
      <c r="G34" t="s">
        <v>62</v>
      </c>
      <c r="H34">
        <v>15</v>
      </c>
      <c r="I34">
        <v>0.26201887235971649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</row>
    <row r="35" spans="1:34" x14ac:dyDescent="0.25">
      <c r="A35">
        <v>12</v>
      </c>
      <c r="B35" t="s">
        <v>66</v>
      </c>
      <c r="C35" t="s">
        <v>25</v>
      </c>
      <c r="D35" t="s">
        <v>26</v>
      </c>
      <c r="E35" t="s">
        <v>221</v>
      </c>
      <c r="F35" t="s">
        <v>61</v>
      </c>
      <c r="G35" t="s">
        <v>62</v>
      </c>
      <c r="H35">
        <v>15</v>
      </c>
      <c r="I35">
        <v>3.2742543583601691E-3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</row>
    <row r="36" spans="1:34" x14ac:dyDescent="0.25">
      <c r="A36">
        <v>12</v>
      </c>
      <c r="B36" t="s">
        <v>66</v>
      </c>
      <c r="C36" t="s">
        <v>25</v>
      </c>
      <c r="D36" t="s">
        <v>33</v>
      </c>
      <c r="E36" t="s">
        <v>221</v>
      </c>
      <c r="F36" t="s">
        <v>61</v>
      </c>
      <c r="G36" t="s">
        <v>62</v>
      </c>
      <c r="H36">
        <v>15</v>
      </c>
      <c r="I36">
        <v>1.5553730373992439E-2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</row>
    <row r="37" spans="1:34" x14ac:dyDescent="0.25">
      <c r="A37">
        <v>12</v>
      </c>
      <c r="B37" t="s">
        <v>66</v>
      </c>
      <c r="C37" t="s">
        <v>25</v>
      </c>
      <c r="D37" t="s">
        <v>36</v>
      </c>
      <c r="E37" t="s">
        <v>221</v>
      </c>
      <c r="F37" t="s">
        <v>61</v>
      </c>
      <c r="G37" t="s">
        <v>62</v>
      </c>
      <c r="H37">
        <v>15</v>
      </c>
      <c r="I37">
        <v>8.0899291446992847E-3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</row>
    <row r="38" spans="1:34" x14ac:dyDescent="0.25">
      <c r="A38">
        <v>13</v>
      </c>
      <c r="B38" t="s">
        <v>69</v>
      </c>
      <c r="C38" t="s">
        <v>25</v>
      </c>
      <c r="D38" t="s">
        <v>26</v>
      </c>
      <c r="E38" t="s">
        <v>221</v>
      </c>
      <c r="F38" t="s">
        <v>61</v>
      </c>
      <c r="G38" t="s">
        <v>68</v>
      </c>
      <c r="H38">
        <v>15</v>
      </c>
      <c r="I38">
        <v>3.9044329730460917E-2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</row>
    <row r="39" spans="1:34" x14ac:dyDescent="0.25">
      <c r="A39">
        <v>14</v>
      </c>
      <c r="B39" t="s">
        <v>72</v>
      </c>
      <c r="C39" t="s">
        <v>25</v>
      </c>
      <c r="D39" t="s">
        <v>26</v>
      </c>
      <c r="E39" t="s">
        <v>221</v>
      </c>
      <c r="F39" t="s">
        <v>23</v>
      </c>
      <c r="G39" t="s">
        <v>71</v>
      </c>
      <c r="H39">
        <v>12</v>
      </c>
      <c r="I39">
        <v>-8.700915487629569E-6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</row>
    <row r="40" spans="1:34" x14ac:dyDescent="0.25">
      <c r="A40">
        <v>14</v>
      </c>
      <c r="B40" t="s">
        <v>72</v>
      </c>
      <c r="C40" t="s">
        <v>25</v>
      </c>
      <c r="D40" t="s">
        <v>33</v>
      </c>
      <c r="E40" t="s">
        <v>221</v>
      </c>
      <c r="F40" t="s">
        <v>23</v>
      </c>
      <c r="G40" t="s">
        <v>71</v>
      </c>
      <c r="H40">
        <v>12</v>
      </c>
      <c r="I40">
        <v>3.1985040842436769E-6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</row>
    <row r="41" spans="1:34" x14ac:dyDescent="0.25">
      <c r="A41">
        <v>14</v>
      </c>
      <c r="B41" t="s">
        <v>72</v>
      </c>
      <c r="C41" t="s">
        <v>25</v>
      </c>
      <c r="D41" t="s">
        <v>36</v>
      </c>
      <c r="E41" t="s">
        <v>221</v>
      </c>
      <c r="F41" t="s">
        <v>23</v>
      </c>
      <c r="G41" t="s">
        <v>71</v>
      </c>
      <c r="H41">
        <v>12</v>
      </c>
      <c r="I41">
        <v>-1.0536095706062089E-6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</row>
    <row r="42" spans="1:34" x14ac:dyDescent="0.25">
      <c r="A42">
        <v>15</v>
      </c>
      <c r="B42" t="s">
        <v>77</v>
      </c>
      <c r="C42" t="s">
        <v>25</v>
      </c>
      <c r="D42" t="s">
        <v>26</v>
      </c>
      <c r="E42" t="s">
        <v>221</v>
      </c>
      <c r="F42" t="s">
        <v>61</v>
      </c>
      <c r="G42" t="s">
        <v>75</v>
      </c>
      <c r="H42">
        <v>18</v>
      </c>
      <c r="I42">
        <v>1.085348506401138E-4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</row>
    <row r="43" spans="1:34" x14ac:dyDescent="0.25">
      <c r="A43">
        <v>15</v>
      </c>
      <c r="B43" t="s">
        <v>77</v>
      </c>
      <c r="C43" t="s">
        <v>25</v>
      </c>
      <c r="D43" t="s">
        <v>33</v>
      </c>
      <c r="E43" t="s">
        <v>221</v>
      </c>
      <c r="F43" t="s">
        <v>61</v>
      </c>
      <c r="G43" t="s">
        <v>75</v>
      </c>
      <c r="H43">
        <v>18</v>
      </c>
      <c r="I43">
        <v>-4.19780035261523E-6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</row>
    <row r="44" spans="1:34" x14ac:dyDescent="0.25">
      <c r="A44">
        <v>15</v>
      </c>
      <c r="B44" t="s">
        <v>77</v>
      </c>
      <c r="C44" t="s">
        <v>25</v>
      </c>
      <c r="D44" t="s">
        <v>36</v>
      </c>
      <c r="E44" t="s">
        <v>221</v>
      </c>
      <c r="F44" t="s">
        <v>61</v>
      </c>
      <c r="G44" t="s">
        <v>75</v>
      </c>
      <c r="H44">
        <v>18</v>
      </c>
      <c r="I44">
        <v>-2.5508577259103379E-6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</row>
    <row r="45" spans="1:34" x14ac:dyDescent="0.25">
      <c r="A45">
        <v>16</v>
      </c>
      <c r="B45" t="s">
        <v>81</v>
      </c>
      <c r="C45" t="s">
        <v>25</v>
      </c>
      <c r="D45" t="s">
        <v>26</v>
      </c>
      <c r="E45" t="s">
        <v>221</v>
      </c>
      <c r="F45" t="s">
        <v>61</v>
      </c>
      <c r="G45" t="s">
        <v>75</v>
      </c>
      <c r="H45">
        <v>16</v>
      </c>
      <c r="I45">
        <v>0.34042932717383201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</row>
    <row r="46" spans="1:34" x14ac:dyDescent="0.25">
      <c r="A46">
        <v>16</v>
      </c>
      <c r="B46" t="s">
        <v>81</v>
      </c>
      <c r="C46" t="s">
        <v>25</v>
      </c>
      <c r="D46" t="s">
        <v>33</v>
      </c>
      <c r="E46" t="s">
        <v>221</v>
      </c>
      <c r="F46" t="s">
        <v>61</v>
      </c>
      <c r="G46" t="s">
        <v>75</v>
      </c>
      <c r="H46">
        <v>16</v>
      </c>
      <c r="I46">
        <v>1.0764828013634959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</row>
    <row r="47" spans="1:34" x14ac:dyDescent="0.25">
      <c r="A47">
        <v>16</v>
      </c>
      <c r="B47" t="s">
        <v>81</v>
      </c>
      <c r="C47" t="s">
        <v>25</v>
      </c>
      <c r="D47" t="s">
        <v>36</v>
      </c>
      <c r="E47" t="s">
        <v>221</v>
      </c>
      <c r="F47" t="s">
        <v>61</v>
      </c>
      <c r="G47" t="s">
        <v>75</v>
      </c>
      <c r="H47">
        <v>16</v>
      </c>
      <c r="I47">
        <v>0.40191881918819189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</row>
    <row r="48" spans="1:34" x14ac:dyDescent="0.25">
      <c r="A48">
        <v>17</v>
      </c>
      <c r="B48" t="s">
        <v>84</v>
      </c>
      <c r="C48" t="s">
        <v>25</v>
      </c>
      <c r="D48" t="s">
        <v>26</v>
      </c>
      <c r="E48" t="s">
        <v>221</v>
      </c>
      <c r="F48" t="s">
        <v>61</v>
      </c>
      <c r="G48" t="s">
        <v>75</v>
      </c>
      <c r="H48">
        <v>16</v>
      </c>
      <c r="I48">
        <v>0.21589194896782879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</row>
    <row r="49" spans="1:34" x14ac:dyDescent="0.25">
      <c r="A49">
        <v>17</v>
      </c>
      <c r="B49" t="s">
        <v>84</v>
      </c>
      <c r="C49" t="s">
        <v>25</v>
      </c>
      <c r="D49" t="s">
        <v>33</v>
      </c>
      <c r="E49" t="s">
        <v>221</v>
      </c>
      <c r="F49" t="s">
        <v>61</v>
      </c>
      <c r="G49" t="s">
        <v>75</v>
      </c>
      <c r="H49">
        <v>16</v>
      </c>
      <c r="I49">
        <v>0.53688358404185743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</row>
    <row r="50" spans="1:34" x14ac:dyDescent="0.25">
      <c r="A50">
        <v>17</v>
      </c>
      <c r="B50" t="s">
        <v>84</v>
      </c>
      <c r="C50" t="s">
        <v>25</v>
      </c>
      <c r="D50" t="s">
        <v>36</v>
      </c>
      <c r="E50" t="s">
        <v>221</v>
      </c>
      <c r="F50" t="s">
        <v>61</v>
      </c>
      <c r="G50" t="s">
        <v>75</v>
      </c>
      <c r="H50">
        <v>16</v>
      </c>
      <c r="I50">
        <v>1.0158648111332009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</row>
    <row r="51" spans="1:34" x14ac:dyDescent="0.25">
      <c r="A51">
        <v>18</v>
      </c>
      <c r="B51" t="s">
        <v>87</v>
      </c>
      <c r="C51" t="s">
        <v>25</v>
      </c>
      <c r="D51" t="s">
        <v>26</v>
      </c>
      <c r="E51" t="s">
        <v>221</v>
      </c>
      <c r="F51" t="s">
        <v>61</v>
      </c>
      <c r="G51" t="s">
        <v>75</v>
      </c>
      <c r="H51">
        <v>25</v>
      </c>
      <c r="I51">
        <v>0.46370225765591239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</row>
    <row r="52" spans="1:34" x14ac:dyDescent="0.25">
      <c r="A52">
        <v>18</v>
      </c>
      <c r="B52" t="s">
        <v>87</v>
      </c>
      <c r="C52" t="s">
        <v>25</v>
      </c>
      <c r="D52" t="s">
        <v>33</v>
      </c>
      <c r="E52" t="s">
        <v>221</v>
      </c>
      <c r="F52" t="s">
        <v>61</v>
      </c>
      <c r="G52" t="s">
        <v>75</v>
      </c>
      <c r="H52">
        <v>25</v>
      </c>
      <c r="I52">
        <v>2.0299752091726062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</row>
    <row r="53" spans="1:34" x14ac:dyDescent="0.25">
      <c r="A53">
        <v>18</v>
      </c>
      <c r="B53" t="s">
        <v>87</v>
      </c>
      <c r="C53" t="s">
        <v>25</v>
      </c>
      <c r="D53" t="s">
        <v>36</v>
      </c>
      <c r="E53" t="s">
        <v>221</v>
      </c>
      <c r="F53" t="s">
        <v>61</v>
      </c>
      <c r="G53" t="s">
        <v>75</v>
      </c>
      <c r="H53">
        <v>25</v>
      </c>
      <c r="I53">
        <v>3.1903413284132842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</row>
    <row r="54" spans="1:34" x14ac:dyDescent="0.25">
      <c r="A54">
        <v>19</v>
      </c>
      <c r="B54" t="s">
        <v>89</v>
      </c>
      <c r="C54" t="s">
        <v>25</v>
      </c>
      <c r="D54" t="s">
        <v>26</v>
      </c>
      <c r="E54" t="s">
        <v>221</v>
      </c>
      <c r="F54" t="s">
        <v>61</v>
      </c>
      <c r="G54" t="s">
        <v>75</v>
      </c>
      <c r="H54">
        <v>16</v>
      </c>
      <c r="I54">
        <v>0.47917293793309002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</row>
    <row r="55" spans="1:34" x14ac:dyDescent="0.25">
      <c r="A55">
        <v>19</v>
      </c>
      <c r="B55" t="s">
        <v>89</v>
      </c>
      <c r="C55" t="s">
        <v>25</v>
      </c>
      <c r="D55" t="s">
        <v>33</v>
      </c>
      <c r="E55" t="s">
        <v>221</v>
      </c>
      <c r="F55" t="s">
        <v>61</v>
      </c>
      <c r="G55" t="s">
        <v>75</v>
      </c>
      <c r="H55">
        <v>16</v>
      </c>
      <c r="I55">
        <v>2.2639541369693208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</row>
    <row r="56" spans="1:34" x14ac:dyDescent="0.25">
      <c r="A56">
        <v>19</v>
      </c>
      <c r="B56" t="s">
        <v>89</v>
      </c>
      <c r="C56" t="s">
        <v>25</v>
      </c>
      <c r="D56" t="s">
        <v>36</v>
      </c>
      <c r="E56" t="s">
        <v>221</v>
      </c>
      <c r="F56" t="s">
        <v>61</v>
      </c>
      <c r="G56" t="s">
        <v>75</v>
      </c>
      <c r="H56">
        <v>16</v>
      </c>
      <c r="I56">
        <v>3.826042435424355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</row>
    <row r="57" spans="1:34" x14ac:dyDescent="0.25">
      <c r="A57">
        <v>20</v>
      </c>
      <c r="B57" t="s">
        <v>90</v>
      </c>
      <c r="C57" t="s">
        <v>25</v>
      </c>
      <c r="D57" t="s">
        <v>26</v>
      </c>
      <c r="E57" t="s">
        <v>221</v>
      </c>
      <c r="F57" t="s">
        <v>61</v>
      </c>
      <c r="G57" t="s">
        <v>75</v>
      </c>
      <c r="H57">
        <v>16</v>
      </c>
      <c r="I57">
        <v>0.41507628670238023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</row>
    <row r="58" spans="1:34" x14ac:dyDescent="0.25">
      <c r="A58">
        <v>20</v>
      </c>
      <c r="B58" t="s">
        <v>90</v>
      </c>
      <c r="C58" t="s">
        <v>25</v>
      </c>
      <c r="D58" t="s">
        <v>33</v>
      </c>
      <c r="E58" t="s">
        <v>221</v>
      </c>
      <c r="F58" t="s">
        <v>61</v>
      </c>
      <c r="G58" t="s">
        <v>75</v>
      </c>
      <c r="H58">
        <v>16</v>
      </c>
      <c r="I58">
        <v>1.979005886200131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</row>
    <row r="59" spans="1:34" x14ac:dyDescent="0.25">
      <c r="A59">
        <v>20</v>
      </c>
      <c r="B59" t="s">
        <v>90</v>
      </c>
      <c r="C59" t="s">
        <v>25</v>
      </c>
      <c r="D59" t="s">
        <v>36</v>
      </c>
      <c r="E59" t="s">
        <v>221</v>
      </c>
      <c r="F59" t="s">
        <v>61</v>
      </c>
      <c r="G59" t="s">
        <v>75</v>
      </c>
      <c r="H59">
        <v>16</v>
      </c>
      <c r="I59">
        <v>4.592286282306163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</row>
    <row r="60" spans="1:34" x14ac:dyDescent="0.25">
      <c r="A60">
        <v>21</v>
      </c>
      <c r="B60" t="s">
        <v>91</v>
      </c>
      <c r="C60" t="s">
        <v>25</v>
      </c>
      <c r="D60" t="s">
        <v>26</v>
      </c>
      <c r="E60" t="s">
        <v>221</v>
      </c>
      <c r="F60" t="s">
        <v>61</v>
      </c>
      <c r="G60" t="s">
        <v>75</v>
      </c>
      <c r="H60">
        <v>25</v>
      </c>
      <c r="I60">
        <v>0.46990030549139411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</row>
    <row r="61" spans="1:34" x14ac:dyDescent="0.25">
      <c r="A61">
        <v>21</v>
      </c>
      <c r="B61" t="s">
        <v>91</v>
      </c>
      <c r="C61" t="s">
        <v>25</v>
      </c>
      <c r="D61" t="s">
        <v>33</v>
      </c>
      <c r="E61" t="s">
        <v>221</v>
      </c>
      <c r="F61" t="s">
        <v>61</v>
      </c>
      <c r="G61" t="s">
        <v>75</v>
      </c>
      <c r="H61">
        <v>25</v>
      </c>
      <c r="I61">
        <v>2.050492717694453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</row>
    <row r="62" spans="1:34" x14ac:dyDescent="0.25">
      <c r="A62">
        <v>21</v>
      </c>
      <c r="B62" t="s">
        <v>91</v>
      </c>
      <c r="C62" t="s">
        <v>25</v>
      </c>
      <c r="D62" t="s">
        <v>36</v>
      </c>
      <c r="E62" t="s">
        <v>221</v>
      </c>
      <c r="F62" t="s">
        <v>61</v>
      </c>
      <c r="G62" t="s">
        <v>75</v>
      </c>
      <c r="H62">
        <v>25</v>
      </c>
      <c r="I62">
        <v>3.2225276752767531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</row>
    <row r="63" spans="1:34" x14ac:dyDescent="0.25">
      <c r="A63">
        <v>22</v>
      </c>
      <c r="B63" t="s">
        <v>92</v>
      </c>
      <c r="C63" t="s">
        <v>25</v>
      </c>
      <c r="D63" t="s">
        <v>26</v>
      </c>
      <c r="E63" t="s">
        <v>221</v>
      </c>
      <c r="F63" t="s">
        <v>61</v>
      </c>
      <c r="G63" t="s">
        <v>75</v>
      </c>
      <c r="H63">
        <v>16</v>
      </c>
      <c r="I63">
        <v>1.7320138438243569E-2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</row>
    <row r="64" spans="1:34" x14ac:dyDescent="0.25">
      <c r="A64">
        <v>22</v>
      </c>
      <c r="B64" t="s">
        <v>92</v>
      </c>
      <c r="C64" t="s">
        <v>25</v>
      </c>
      <c r="D64" t="s">
        <v>33</v>
      </c>
      <c r="E64" t="s">
        <v>221</v>
      </c>
      <c r="F64" t="s">
        <v>61</v>
      </c>
      <c r="G64" t="s">
        <v>75</v>
      </c>
      <c r="H64">
        <v>16</v>
      </c>
      <c r="I64">
        <v>0.116474358974359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</row>
    <row r="65" spans="1:34" x14ac:dyDescent="0.25">
      <c r="A65">
        <v>22</v>
      </c>
      <c r="B65" t="s">
        <v>92</v>
      </c>
      <c r="C65" t="s">
        <v>25</v>
      </c>
      <c r="D65" t="s">
        <v>36</v>
      </c>
      <c r="E65" t="s">
        <v>221</v>
      </c>
      <c r="F65" t="s">
        <v>61</v>
      </c>
      <c r="G65" t="s">
        <v>75</v>
      </c>
      <c r="H65">
        <v>16</v>
      </c>
      <c r="I65">
        <v>0.1044098479362781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</row>
    <row r="66" spans="1:34" x14ac:dyDescent="0.25">
      <c r="A66">
        <v>23</v>
      </c>
      <c r="B66" t="s">
        <v>95</v>
      </c>
      <c r="C66" t="s">
        <v>25</v>
      </c>
      <c r="D66" t="s">
        <v>26</v>
      </c>
      <c r="E66" t="s">
        <v>221</v>
      </c>
      <c r="F66" t="s">
        <v>23</v>
      </c>
      <c r="G66" t="s">
        <v>48</v>
      </c>
      <c r="H66">
        <v>25</v>
      </c>
      <c r="I66">
        <v>2.2553422494201261E-4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</row>
    <row r="67" spans="1:34" x14ac:dyDescent="0.25">
      <c r="A67">
        <v>23</v>
      </c>
      <c r="B67" t="s">
        <v>95</v>
      </c>
      <c r="C67" t="s">
        <v>25</v>
      </c>
      <c r="D67" t="s">
        <v>33</v>
      </c>
      <c r="E67" t="s">
        <v>221</v>
      </c>
      <c r="F67" t="s">
        <v>23</v>
      </c>
      <c r="G67" t="s">
        <v>48</v>
      </c>
      <c r="H67">
        <v>25</v>
      </c>
      <c r="I67">
        <v>2.2850403567611401E-4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</row>
    <row r="68" spans="1:34" x14ac:dyDescent="0.25">
      <c r="A68">
        <v>23</v>
      </c>
      <c r="B68" t="s">
        <v>95</v>
      </c>
      <c r="C68" t="s">
        <v>25</v>
      </c>
      <c r="D68" t="s">
        <v>36</v>
      </c>
      <c r="E68" t="s">
        <v>221</v>
      </c>
      <c r="F68" t="s">
        <v>23</v>
      </c>
      <c r="G68" t="s">
        <v>48</v>
      </c>
      <c r="H68">
        <v>25</v>
      </c>
      <c r="I68">
        <v>2.2470980618729979E-3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</row>
    <row r="69" spans="1:34" x14ac:dyDescent="0.25">
      <c r="A69">
        <v>24</v>
      </c>
      <c r="B69" t="s">
        <v>98</v>
      </c>
      <c r="C69" t="s">
        <v>25</v>
      </c>
      <c r="D69" t="s">
        <v>26</v>
      </c>
      <c r="E69" t="s">
        <v>221</v>
      </c>
      <c r="F69" t="s">
        <v>61</v>
      </c>
      <c r="G69" t="s">
        <v>75</v>
      </c>
      <c r="H69">
        <v>18</v>
      </c>
      <c r="I69">
        <v>7.9222306787518168E-5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</row>
    <row r="70" spans="1:34" x14ac:dyDescent="0.25">
      <c r="A70">
        <v>25</v>
      </c>
      <c r="B70" t="s">
        <v>103</v>
      </c>
      <c r="C70" t="s">
        <v>25</v>
      </c>
      <c r="D70" t="s">
        <v>26</v>
      </c>
      <c r="E70" t="s">
        <v>221</v>
      </c>
      <c r="F70" t="s">
        <v>23</v>
      </c>
      <c r="G70" t="s">
        <v>102</v>
      </c>
      <c r="H70">
        <v>10</v>
      </c>
      <c r="I70">
        <v>1.1025459228911E-3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</row>
    <row r="71" spans="1:34" x14ac:dyDescent="0.25">
      <c r="A71">
        <v>25</v>
      </c>
      <c r="B71" t="s">
        <v>103</v>
      </c>
      <c r="C71" t="s">
        <v>25</v>
      </c>
      <c r="D71" t="s">
        <v>33</v>
      </c>
      <c r="E71" t="s">
        <v>221</v>
      </c>
      <c r="F71" t="s">
        <v>23</v>
      </c>
      <c r="G71" t="s">
        <v>102</v>
      </c>
      <c r="H71">
        <v>10</v>
      </c>
      <c r="I71">
        <v>3.136495301792149E-3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</row>
    <row r="72" spans="1:34" x14ac:dyDescent="0.25">
      <c r="A72">
        <v>25</v>
      </c>
      <c r="B72" t="s">
        <v>103</v>
      </c>
      <c r="C72" t="s">
        <v>25</v>
      </c>
      <c r="D72" t="s">
        <v>36</v>
      </c>
      <c r="E72" t="s">
        <v>221</v>
      </c>
      <c r="F72" t="s">
        <v>23</v>
      </c>
      <c r="G72" t="s">
        <v>102</v>
      </c>
      <c r="H72">
        <v>10</v>
      </c>
      <c r="I72">
        <v>3.226505870779231E-3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</row>
    <row r="73" spans="1:34" x14ac:dyDescent="0.25">
      <c r="A73">
        <v>26</v>
      </c>
      <c r="B73" t="s">
        <v>108</v>
      </c>
      <c r="C73" t="s">
        <v>25</v>
      </c>
      <c r="D73" t="s">
        <v>26</v>
      </c>
      <c r="E73" t="s">
        <v>221</v>
      </c>
      <c r="F73" t="s">
        <v>61</v>
      </c>
      <c r="G73" t="s">
        <v>106</v>
      </c>
      <c r="H73">
        <v>20</v>
      </c>
      <c r="I73">
        <v>1.478833967046895E-2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</row>
    <row r="74" spans="1:34" x14ac:dyDescent="0.25">
      <c r="A74">
        <v>26</v>
      </c>
      <c r="B74" t="s">
        <v>108</v>
      </c>
      <c r="C74" t="s">
        <v>25</v>
      </c>
      <c r="D74" t="s">
        <v>36</v>
      </c>
      <c r="E74" t="s">
        <v>221</v>
      </c>
      <c r="F74" t="s">
        <v>61</v>
      </c>
      <c r="G74" t="s">
        <v>106</v>
      </c>
      <c r="H74">
        <v>20</v>
      </c>
      <c r="I74">
        <v>2.2034216958074829E-3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</row>
    <row r="75" spans="1:34" x14ac:dyDescent="0.25">
      <c r="A75">
        <v>27</v>
      </c>
      <c r="B75" t="s">
        <v>111</v>
      </c>
      <c r="C75" t="s">
        <v>25</v>
      </c>
      <c r="D75" t="s">
        <v>26</v>
      </c>
      <c r="E75" t="s">
        <v>221</v>
      </c>
      <c r="F75" t="s">
        <v>23</v>
      </c>
      <c r="G75" t="s">
        <v>111</v>
      </c>
      <c r="H75">
        <v>5</v>
      </c>
      <c r="I75">
        <v>3.9004975737512437E-2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</row>
    <row r="76" spans="1:34" x14ac:dyDescent="0.25">
      <c r="A76">
        <v>27</v>
      </c>
      <c r="B76" t="s">
        <v>111</v>
      </c>
      <c r="C76" t="s">
        <v>25</v>
      </c>
      <c r="D76" t="s">
        <v>33</v>
      </c>
      <c r="E76" t="s">
        <v>221</v>
      </c>
      <c r="F76" t="s">
        <v>23</v>
      </c>
      <c r="G76" t="s">
        <v>111</v>
      </c>
      <c r="H76">
        <v>5</v>
      </c>
      <c r="I76">
        <v>0.16726251397476941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</row>
    <row r="77" spans="1:34" x14ac:dyDescent="0.25">
      <c r="A77">
        <v>27</v>
      </c>
      <c r="B77" t="s">
        <v>111</v>
      </c>
      <c r="C77" t="s">
        <v>25</v>
      </c>
      <c r="D77" t="s">
        <v>36</v>
      </c>
      <c r="E77" t="s">
        <v>221</v>
      </c>
      <c r="F77" t="s">
        <v>23</v>
      </c>
      <c r="G77" t="s">
        <v>111</v>
      </c>
      <c r="H77">
        <v>5</v>
      </c>
      <c r="I77">
        <v>0.20708820034548259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</row>
    <row r="78" spans="1:34" x14ac:dyDescent="0.25">
      <c r="A78">
        <v>28</v>
      </c>
      <c r="B78" t="s">
        <v>115</v>
      </c>
      <c r="C78" t="s">
        <v>25</v>
      </c>
      <c r="D78" t="s">
        <v>26</v>
      </c>
      <c r="E78" t="s">
        <v>221</v>
      </c>
      <c r="F78" t="s">
        <v>23</v>
      </c>
      <c r="G78" t="s">
        <v>115</v>
      </c>
      <c r="H78">
        <v>6</v>
      </c>
      <c r="I78">
        <v>4.3325836039526788E-3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</row>
    <row r="79" spans="1:34" x14ac:dyDescent="0.25">
      <c r="A79">
        <v>28</v>
      </c>
      <c r="B79" t="s">
        <v>115</v>
      </c>
      <c r="C79" t="s">
        <v>25</v>
      </c>
      <c r="D79" t="s">
        <v>33</v>
      </c>
      <c r="E79" t="s">
        <v>221</v>
      </c>
      <c r="F79" t="s">
        <v>23</v>
      </c>
      <c r="G79" t="s">
        <v>115</v>
      </c>
      <c r="H79">
        <v>6</v>
      </c>
      <c r="I79">
        <v>9.9618960135405242E-3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</row>
    <row r="80" spans="1:34" x14ac:dyDescent="0.25">
      <c r="A80">
        <v>28</v>
      </c>
      <c r="B80" t="s">
        <v>115</v>
      </c>
      <c r="C80" t="s">
        <v>25</v>
      </c>
      <c r="D80" t="s">
        <v>36</v>
      </c>
      <c r="E80" t="s">
        <v>221</v>
      </c>
      <c r="F80" t="s">
        <v>23</v>
      </c>
      <c r="G80" t="s">
        <v>115</v>
      </c>
      <c r="H80">
        <v>6</v>
      </c>
      <c r="I80">
        <v>1.143658234176774E-2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</row>
    <row r="81" spans="1:34" x14ac:dyDescent="0.25">
      <c r="A81">
        <v>29</v>
      </c>
      <c r="B81" t="s">
        <v>117</v>
      </c>
      <c r="C81" t="s">
        <v>25</v>
      </c>
      <c r="D81" t="s">
        <v>26</v>
      </c>
      <c r="E81" t="s">
        <v>221</v>
      </c>
      <c r="F81" t="s">
        <v>23</v>
      </c>
      <c r="G81" t="s">
        <v>116</v>
      </c>
      <c r="H81">
        <v>30</v>
      </c>
      <c r="I81">
        <v>1.0417409698564769E-2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</row>
    <row r="82" spans="1:34" x14ac:dyDescent="0.25">
      <c r="A82">
        <v>29</v>
      </c>
      <c r="B82" t="s">
        <v>117</v>
      </c>
      <c r="C82" t="s">
        <v>25</v>
      </c>
      <c r="D82" t="s">
        <v>33</v>
      </c>
      <c r="E82" t="s">
        <v>221</v>
      </c>
      <c r="F82" t="s">
        <v>23</v>
      </c>
      <c r="G82" t="s">
        <v>116</v>
      </c>
      <c r="H82">
        <v>30</v>
      </c>
      <c r="I82">
        <v>1.281442367425312E-2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</row>
    <row r="83" spans="1:34" x14ac:dyDescent="0.25">
      <c r="A83">
        <v>29</v>
      </c>
      <c r="B83" t="s">
        <v>117</v>
      </c>
      <c r="C83" t="s">
        <v>25</v>
      </c>
      <c r="D83" t="s">
        <v>36</v>
      </c>
      <c r="E83" t="s">
        <v>221</v>
      </c>
      <c r="F83" t="s">
        <v>23</v>
      </c>
      <c r="G83" t="s">
        <v>116</v>
      </c>
      <c r="H83">
        <v>30</v>
      </c>
      <c r="I83">
        <v>4.8753589083916516E-3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</row>
    <row r="84" spans="1:34" x14ac:dyDescent="0.25">
      <c r="A84">
        <v>30</v>
      </c>
      <c r="B84" t="s">
        <v>120</v>
      </c>
      <c r="C84" t="s">
        <v>25</v>
      </c>
      <c r="D84" t="s">
        <v>26</v>
      </c>
      <c r="E84" t="s">
        <v>221</v>
      </c>
      <c r="F84" t="s">
        <v>23</v>
      </c>
      <c r="G84" t="s">
        <v>116</v>
      </c>
      <c r="H84">
        <v>30</v>
      </c>
      <c r="I84">
        <v>1.8724431337928959E-2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</row>
    <row r="85" spans="1:34" x14ac:dyDescent="0.25">
      <c r="A85">
        <v>30</v>
      </c>
      <c r="B85" t="s">
        <v>120</v>
      </c>
      <c r="C85" t="s">
        <v>25</v>
      </c>
      <c r="D85" t="s">
        <v>33</v>
      </c>
      <c r="E85" t="s">
        <v>221</v>
      </c>
      <c r="F85" t="s">
        <v>23</v>
      </c>
      <c r="G85" t="s">
        <v>116</v>
      </c>
      <c r="H85">
        <v>30</v>
      </c>
      <c r="I85">
        <v>1.6581632653061229E-2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</row>
    <row r="86" spans="1:34" x14ac:dyDescent="0.25">
      <c r="A86">
        <v>30</v>
      </c>
      <c r="B86" t="s">
        <v>120</v>
      </c>
      <c r="C86" t="s">
        <v>25</v>
      </c>
      <c r="D86" t="s">
        <v>36</v>
      </c>
      <c r="E86" t="s">
        <v>221</v>
      </c>
      <c r="F86" t="s">
        <v>23</v>
      </c>
      <c r="G86" t="s">
        <v>116</v>
      </c>
      <c r="H86">
        <v>30</v>
      </c>
      <c r="I86">
        <v>2.4435352574267891E-2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</row>
    <row r="87" spans="1:34" x14ac:dyDescent="0.25">
      <c r="A87">
        <v>31</v>
      </c>
      <c r="B87" t="s">
        <v>123</v>
      </c>
      <c r="C87" t="s">
        <v>25</v>
      </c>
      <c r="D87" t="s">
        <v>26</v>
      </c>
      <c r="E87" t="s">
        <v>221</v>
      </c>
      <c r="F87" t="s">
        <v>23</v>
      </c>
      <c r="G87" t="s">
        <v>116</v>
      </c>
      <c r="H87">
        <v>30</v>
      </c>
      <c r="I87">
        <v>2.783705859479263E-2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</row>
    <row r="88" spans="1:34" x14ac:dyDescent="0.25">
      <c r="A88">
        <v>31</v>
      </c>
      <c r="B88" t="s">
        <v>123</v>
      </c>
      <c r="C88" t="s">
        <v>25</v>
      </c>
      <c r="D88" t="s">
        <v>33</v>
      </c>
      <c r="E88" t="s">
        <v>221</v>
      </c>
      <c r="F88" t="s">
        <v>23</v>
      </c>
      <c r="G88" t="s">
        <v>116</v>
      </c>
      <c r="H88">
        <v>30</v>
      </c>
      <c r="I88">
        <v>1.0528018336922461E-2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</row>
    <row r="89" spans="1:34" x14ac:dyDescent="0.25">
      <c r="A89">
        <v>31</v>
      </c>
      <c r="B89" t="s">
        <v>123</v>
      </c>
      <c r="C89" t="s">
        <v>25</v>
      </c>
      <c r="D89" t="s">
        <v>36</v>
      </c>
      <c r="E89" t="s">
        <v>221</v>
      </c>
      <c r="F89" t="s">
        <v>23</v>
      </c>
      <c r="G89" t="s">
        <v>116</v>
      </c>
      <c r="H89">
        <v>30</v>
      </c>
      <c r="I89">
        <v>3.0281455294622211E-2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</row>
    <row r="90" spans="1:34" x14ac:dyDescent="0.25">
      <c r="A90">
        <v>32</v>
      </c>
      <c r="B90" t="s">
        <v>126</v>
      </c>
      <c r="C90" t="s">
        <v>25</v>
      </c>
      <c r="D90" t="s">
        <v>26</v>
      </c>
      <c r="E90" t="s">
        <v>221</v>
      </c>
      <c r="F90" t="s">
        <v>23</v>
      </c>
      <c r="G90" t="s">
        <v>116</v>
      </c>
      <c r="H90">
        <v>30</v>
      </c>
      <c r="I90">
        <v>4.8048166609090462E-3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</row>
    <row r="91" spans="1:34" x14ac:dyDescent="0.25">
      <c r="A91">
        <v>32</v>
      </c>
      <c r="B91" t="s">
        <v>126</v>
      </c>
      <c r="C91" t="s">
        <v>25</v>
      </c>
      <c r="D91" t="s">
        <v>33</v>
      </c>
      <c r="E91" t="s">
        <v>221</v>
      </c>
      <c r="F91" t="s">
        <v>23</v>
      </c>
      <c r="G91" t="s">
        <v>116</v>
      </c>
      <c r="H91">
        <v>30</v>
      </c>
      <c r="I91">
        <v>4.5501787491246818E-3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</row>
    <row r="92" spans="1:34" x14ac:dyDescent="0.25">
      <c r="A92">
        <v>32</v>
      </c>
      <c r="B92" t="s">
        <v>126</v>
      </c>
      <c r="C92" t="s">
        <v>25</v>
      </c>
      <c r="D92" t="s">
        <v>36</v>
      </c>
      <c r="E92" t="s">
        <v>221</v>
      </c>
      <c r="F92" t="s">
        <v>23</v>
      </c>
      <c r="G92" t="s">
        <v>116</v>
      </c>
      <c r="H92">
        <v>30</v>
      </c>
      <c r="I92">
        <v>1.475957245653658E-2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</row>
    <row r="93" spans="1:34" x14ac:dyDescent="0.25">
      <c r="A93">
        <v>33</v>
      </c>
      <c r="B93" t="s">
        <v>129</v>
      </c>
      <c r="C93" t="s">
        <v>25</v>
      </c>
      <c r="D93" t="s">
        <v>33</v>
      </c>
      <c r="E93" t="s">
        <v>221</v>
      </c>
      <c r="F93" t="s">
        <v>23</v>
      </c>
      <c r="G93" t="s">
        <v>116</v>
      </c>
      <c r="H93">
        <v>30</v>
      </c>
      <c r="I93">
        <v>2.1852132223063338E-2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</row>
    <row r="94" spans="1:34" x14ac:dyDescent="0.25">
      <c r="A94">
        <v>33</v>
      </c>
      <c r="B94" t="s">
        <v>129</v>
      </c>
      <c r="C94" t="s">
        <v>25</v>
      </c>
      <c r="D94" t="s">
        <v>36</v>
      </c>
      <c r="E94" t="s">
        <v>221</v>
      </c>
      <c r="F94" t="s">
        <v>23</v>
      </c>
      <c r="G94" t="s">
        <v>116</v>
      </c>
      <c r="H94">
        <v>30</v>
      </c>
      <c r="I94">
        <v>1.9473209582940961E-2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</row>
    <row r="95" spans="1:34" x14ac:dyDescent="0.25">
      <c r="A95">
        <v>34</v>
      </c>
      <c r="B95" t="s">
        <v>132</v>
      </c>
      <c r="C95" t="s">
        <v>25</v>
      </c>
      <c r="D95" t="s">
        <v>26</v>
      </c>
      <c r="E95" t="s">
        <v>221</v>
      </c>
      <c r="F95" t="s">
        <v>23</v>
      </c>
      <c r="G95" t="s">
        <v>48</v>
      </c>
      <c r="H95">
        <v>1</v>
      </c>
      <c r="I95">
        <v>2.771860647984592E-2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</row>
    <row r="96" spans="1:34" x14ac:dyDescent="0.25">
      <c r="A96">
        <v>34</v>
      </c>
      <c r="B96" t="s">
        <v>132</v>
      </c>
      <c r="C96" t="s">
        <v>25</v>
      </c>
      <c r="D96" t="s">
        <v>33</v>
      </c>
      <c r="E96" t="s">
        <v>221</v>
      </c>
      <c r="F96" t="s">
        <v>23</v>
      </c>
      <c r="G96" t="s">
        <v>48</v>
      </c>
      <c r="H96">
        <v>1</v>
      </c>
      <c r="I96">
        <v>1.260624021471706E-2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</row>
    <row r="97" spans="1:34" x14ac:dyDescent="0.25">
      <c r="A97">
        <v>34</v>
      </c>
      <c r="B97" t="s">
        <v>132</v>
      </c>
      <c r="C97" t="s">
        <v>25</v>
      </c>
      <c r="D97" t="s">
        <v>36</v>
      </c>
      <c r="E97" t="s">
        <v>221</v>
      </c>
      <c r="F97" t="s">
        <v>23</v>
      </c>
      <c r="G97" t="s">
        <v>48</v>
      </c>
      <c r="H97">
        <v>1</v>
      </c>
      <c r="I97">
        <v>1.4300757498556339E-2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</row>
    <row r="98" spans="1:34" x14ac:dyDescent="0.25">
      <c r="A98">
        <v>35</v>
      </c>
      <c r="B98" t="s">
        <v>136</v>
      </c>
      <c r="C98" t="s">
        <v>25</v>
      </c>
      <c r="D98" t="s">
        <v>26</v>
      </c>
      <c r="E98" t="s">
        <v>221</v>
      </c>
      <c r="F98" t="s">
        <v>23</v>
      </c>
      <c r="G98" t="s">
        <v>48</v>
      </c>
      <c r="H98">
        <v>20</v>
      </c>
      <c r="I98">
        <v>8.315707301507709E-2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</row>
    <row r="99" spans="1:34" x14ac:dyDescent="0.25">
      <c r="A99">
        <v>35</v>
      </c>
      <c r="B99" t="s">
        <v>136</v>
      </c>
      <c r="C99" t="s">
        <v>25</v>
      </c>
      <c r="D99" t="s">
        <v>33</v>
      </c>
      <c r="E99" t="s">
        <v>221</v>
      </c>
      <c r="F99" t="s">
        <v>23</v>
      </c>
      <c r="G99" t="s">
        <v>48</v>
      </c>
      <c r="H99">
        <v>20</v>
      </c>
      <c r="I99">
        <v>3.8536401252516207E-2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</row>
    <row r="100" spans="1:34" x14ac:dyDescent="0.25">
      <c r="A100">
        <v>35</v>
      </c>
      <c r="B100" t="s">
        <v>136</v>
      </c>
      <c r="C100" t="s">
        <v>25</v>
      </c>
      <c r="D100" t="s">
        <v>36</v>
      </c>
      <c r="E100" t="s">
        <v>221</v>
      </c>
      <c r="F100" t="s">
        <v>23</v>
      </c>
      <c r="G100" t="s">
        <v>48</v>
      </c>
      <c r="H100">
        <v>20</v>
      </c>
      <c r="I100">
        <v>4.3994700906960157E-2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</row>
    <row r="101" spans="1:34" x14ac:dyDescent="0.25">
      <c r="A101">
        <v>36</v>
      </c>
      <c r="B101" t="s">
        <v>138</v>
      </c>
      <c r="C101" t="s">
        <v>25</v>
      </c>
      <c r="D101" t="s">
        <v>26</v>
      </c>
      <c r="E101" t="s">
        <v>221</v>
      </c>
      <c r="F101" t="s">
        <v>23</v>
      </c>
      <c r="G101" t="s">
        <v>48</v>
      </c>
      <c r="H101">
        <v>40</v>
      </c>
      <c r="I101">
        <v>3.745894713384372E-2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</row>
    <row r="102" spans="1:34" x14ac:dyDescent="0.25">
      <c r="A102">
        <v>36</v>
      </c>
      <c r="B102" t="s">
        <v>138</v>
      </c>
      <c r="C102" t="s">
        <v>25</v>
      </c>
      <c r="D102" t="s">
        <v>33</v>
      </c>
      <c r="E102" t="s">
        <v>221</v>
      </c>
      <c r="F102" t="s">
        <v>23</v>
      </c>
      <c r="G102" t="s">
        <v>48</v>
      </c>
      <c r="H102">
        <v>40</v>
      </c>
      <c r="I102">
        <v>9.9947122342201929E-3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</row>
    <row r="103" spans="1:34" x14ac:dyDescent="0.25">
      <c r="A103">
        <v>36</v>
      </c>
      <c r="B103" t="s">
        <v>138</v>
      </c>
      <c r="C103" t="s">
        <v>25</v>
      </c>
      <c r="D103" t="s">
        <v>36</v>
      </c>
      <c r="E103" t="s">
        <v>221</v>
      </c>
      <c r="F103" t="s">
        <v>23</v>
      </c>
      <c r="G103" t="s">
        <v>48</v>
      </c>
      <c r="H103">
        <v>40</v>
      </c>
      <c r="I103">
        <v>1.6856845934008831E-2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</row>
    <row r="104" spans="1:34" x14ac:dyDescent="0.25">
      <c r="A104">
        <v>37</v>
      </c>
      <c r="B104" t="s">
        <v>141</v>
      </c>
      <c r="C104" t="s">
        <v>25</v>
      </c>
      <c r="D104" t="s">
        <v>26</v>
      </c>
      <c r="E104" t="s">
        <v>221</v>
      </c>
      <c r="F104" t="s">
        <v>23</v>
      </c>
      <c r="G104" t="s">
        <v>48</v>
      </c>
      <c r="H104">
        <v>1</v>
      </c>
      <c r="I104">
        <v>1.830069649677141E-2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</row>
    <row r="105" spans="1:34" x14ac:dyDescent="0.25">
      <c r="A105">
        <v>37</v>
      </c>
      <c r="B105" t="s">
        <v>141</v>
      </c>
      <c r="C105" t="s">
        <v>25</v>
      </c>
      <c r="D105" t="s">
        <v>33</v>
      </c>
      <c r="E105" t="s">
        <v>221</v>
      </c>
      <c r="F105" t="s">
        <v>23</v>
      </c>
      <c r="G105" t="s">
        <v>48</v>
      </c>
      <c r="H105">
        <v>1</v>
      </c>
      <c r="I105">
        <v>3.8924326440904901E-3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</row>
    <row r="106" spans="1:34" x14ac:dyDescent="0.25">
      <c r="A106">
        <v>37</v>
      </c>
      <c r="B106" t="s">
        <v>141</v>
      </c>
      <c r="C106" t="s">
        <v>25</v>
      </c>
      <c r="D106" t="s">
        <v>36</v>
      </c>
      <c r="E106" t="s">
        <v>221</v>
      </c>
      <c r="F106" t="s">
        <v>23</v>
      </c>
      <c r="G106" t="s">
        <v>48</v>
      </c>
      <c r="H106">
        <v>1</v>
      </c>
      <c r="I106">
        <v>1.5991961674411932E-2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</row>
    <row r="107" spans="1:34" x14ac:dyDescent="0.25">
      <c r="A107">
        <v>38</v>
      </c>
      <c r="B107" t="s">
        <v>144</v>
      </c>
      <c r="C107" t="s">
        <v>25</v>
      </c>
      <c r="D107" t="s">
        <v>26</v>
      </c>
      <c r="E107" t="s">
        <v>221</v>
      </c>
      <c r="F107" t="s">
        <v>23</v>
      </c>
      <c r="G107" t="s">
        <v>48</v>
      </c>
      <c r="H107">
        <v>20</v>
      </c>
      <c r="I107">
        <v>4.6033959659882551E-2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</row>
    <row r="108" spans="1:34" x14ac:dyDescent="0.25">
      <c r="A108">
        <v>38</v>
      </c>
      <c r="B108" t="s">
        <v>144</v>
      </c>
      <c r="C108" t="s">
        <v>25</v>
      </c>
      <c r="D108" t="s">
        <v>33</v>
      </c>
      <c r="E108" t="s">
        <v>221</v>
      </c>
      <c r="F108" t="s">
        <v>23</v>
      </c>
      <c r="G108" t="s">
        <v>48</v>
      </c>
      <c r="H108">
        <v>20</v>
      </c>
      <c r="I108">
        <v>6.9040681989856476E-3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</row>
    <row r="109" spans="1:34" x14ac:dyDescent="0.25">
      <c r="A109">
        <v>38</v>
      </c>
      <c r="B109" t="s">
        <v>144</v>
      </c>
      <c r="C109" t="s">
        <v>25</v>
      </c>
      <c r="D109" t="s">
        <v>36</v>
      </c>
      <c r="E109" t="s">
        <v>221</v>
      </c>
      <c r="F109" t="s">
        <v>23</v>
      </c>
      <c r="G109" t="s">
        <v>48</v>
      </c>
      <c r="H109">
        <v>20</v>
      </c>
      <c r="I109">
        <v>1.516188798444903E-2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</row>
    <row r="110" spans="1:34" x14ac:dyDescent="0.25">
      <c r="A110">
        <v>39</v>
      </c>
      <c r="B110" t="s">
        <v>147</v>
      </c>
      <c r="C110" t="s">
        <v>25</v>
      </c>
      <c r="D110" t="s">
        <v>26</v>
      </c>
      <c r="E110" t="s">
        <v>221</v>
      </c>
      <c r="F110" t="s">
        <v>23</v>
      </c>
      <c r="G110" t="s">
        <v>24</v>
      </c>
      <c r="H110">
        <v>16</v>
      </c>
      <c r="I110">
        <v>2.3855162788373328E-3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</row>
    <row r="111" spans="1:34" x14ac:dyDescent="0.25">
      <c r="A111">
        <v>39</v>
      </c>
      <c r="B111" t="s">
        <v>147</v>
      </c>
      <c r="C111" t="s">
        <v>25</v>
      </c>
      <c r="D111" t="s">
        <v>33</v>
      </c>
      <c r="E111" t="s">
        <v>221</v>
      </c>
      <c r="F111" t="s">
        <v>23</v>
      </c>
      <c r="G111" t="s">
        <v>24</v>
      </c>
      <c r="H111">
        <v>16</v>
      </c>
      <c r="I111">
        <v>7.0732527635148767E-3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</row>
    <row r="112" spans="1:34" x14ac:dyDescent="0.25">
      <c r="A112">
        <v>39</v>
      </c>
      <c r="B112" t="s">
        <v>147</v>
      </c>
      <c r="C112" t="s">
        <v>25</v>
      </c>
      <c r="D112" t="s">
        <v>36</v>
      </c>
      <c r="E112" t="s">
        <v>221</v>
      </c>
      <c r="F112" t="s">
        <v>23</v>
      </c>
      <c r="G112" t="s">
        <v>24</v>
      </c>
      <c r="H112">
        <v>16</v>
      </c>
      <c r="I112">
        <v>6.3760321398156029E-3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</row>
    <row r="113" spans="1:34" x14ac:dyDescent="0.25">
      <c r="A113">
        <v>40</v>
      </c>
      <c r="B113" t="s">
        <v>151</v>
      </c>
      <c r="C113" t="s">
        <v>25</v>
      </c>
      <c r="D113" t="s">
        <v>26</v>
      </c>
      <c r="E113" t="s">
        <v>221</v>
      </c>
      <c r="F113" t="s">
        <v>23</v>
      </c>
      <c r="G113" t="s">
        <v>150</v>
      </c>
      <c r="H113">
        <v>12</v>
      </c>
      <c r="I113">
        <v>3.5347717591308948E-3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</row>
    <row r="114" spans="1:34" x14ac:dyDescent="0.25">
      <c r="A114">
        <v>40</v>
      </c>
      <c r="B114" t="s">
        <v>151</v>
      </c>
      <c r="C114" t="s">
        <v>25</v>
      </c>
      <c r="D114" t="s">
        <v>33</v>
      </c>
      <c r="E114" t="s">
        <v>221</v>
      </c>
      <c r="F114" t="s">
        <v>23</v>
      </c>
      <c r="G114" t="s">
        <v>150</v>
      </c>
      <c r="H114">
        <v>12</v>
      </c>
      <c r="I114">
        <v>8.2086410054988228E-3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</row>
    <row r="115" spans="1:34" x14ac:dyDescent="0.25">
      <c r="A115">
        <v>40</v>
      </c>
      <c r="B115" t="s">
        <v>151</v>
      </c>
      <c r="C115" t="s">
        <v>25</v>
      </c>
      <c r="D115" t="s">
        <v>36</v>
      </c>
      <c r="E115" t="s">
        <v>221</v>
      </c>
      <c r="F115" t="s">
        <v>23</v>
      </c>
      <c r="G115" t="s">
        <v>150</v>
      </c>
      <c r="H115">
        <v>12</v>
      </c>
      <c r="I115">
        <v>8.3600750610962424E-3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</row>
    <row r="116" spans="1:34" x14ac:dyDescent="0.25">
      <c r="A116">
        <v>41</v>
      </c>
      <c r="B116" t="s">
        <v>153</v>
      </c>
      <c r="C116" t="s">
        <v>25</v>
      </c>
      <c r="D116" t="s">
        <v>26</v>
      </c>
      <c r="E116" t="s">
        <v>221</v>
      </c>
      <c r="F116" t="s">
        <v>23</v>
      </c>
      <c r="G116" t="s">
        <v>24</v>
      </c>
      <c r="H116">
        <v>12</v>
      </c>
      <c r="I116">
        <v>1.808602338198017E-3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</row>
    <row r="117" spans="1:34" x14ac:dyDescent="0.25">
      <c r="A117">
        <v>41</v>
      </c>
      <c r="B117" t="s">
        <v>153</v>
      </c>
      <c r="C117" t="s">
        <v>25</v>
      </c>
      <c r="D117" t="s">
        <v>33</v>
      </c>
      <c r="E117" t="s">
        <v>221</v>
      </c>
      <c r="F117" t="s">
        <v>23</v>
      </c>
      <c r="G117" t="s">
        <v>24</v>
      </c>
      <c r="H117">
        <v>12</v>
      </c>
      <c r="I117">
        <v>4.9174054086376746E-3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</row>
    <row r="118" spans="1:34" x14ac:dyDescent="0.25">
      <c r="A118">
        <v>41</v>
      </c>
      <c r="B118" t="s">
        <v>153</v>
      </c>
      <c r="C118" t="s">
        <v>25</v>
      </c>
      <c r="D118" t="s">
        <v>36</v>
      </c>
      <c r="E118" t="s">
        <v>221</v>
      </c>
      <c r="F118" t="s">
        <v>23</v>
      </c>
      <c r="G118" t="s">
        <v>24</v>
      </c>
      <c r="H118">
        <v>12</v>
      </c>
      <c r="I118">
        <v>8.5379135405952832E-3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</row>
    <row r="119" spans="1:34" x14ac:dyDescent="0.25">
      <c r="A119">
        <v>42</v>
      </c>
      <c r="B119" t="s">
        <v>155</v>
      </c>
      <c r="C119" t="s">
        <v>25</v>
      </c>
      <c r="D119" t="s">
        <v>26</v>
      </c>
      <c r="E119" t="s">
        <v>221</v>
      </c>
      <c r="F119" t="s">
        <v>23</v>
      </c>
      <c r="G119" t="s">
        <v>102</v>
      </c>
      <c r="H119">
        <v>12</v>
      </c>
      <c r="I119">
        <v>2.4953998786915839E-4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</row>
    <row r="120" spans="1:34" x14ac:dyDescent="0.25">
      <c r="A120">
        <v>43</v>
      </c>
      <c r="B120" t="s">
        <v>158</v>
      </c>
      <c r="C120" t="s">
        <v>25</v>
      </c>
      <c r="D120" t="s">
        <v>26</v>
      </c>
      <c r="E120" t="s">
        <v>221</v>
      </c>
      <c r="F120" t="s">
        <v>23</v>
      </c>
      <c r="G120" t="s">
        <v>53</v>
      </c>
      <c r="H120">
        <v>2</v>
      </c>
      <c r="I120">
        <v>1.8949966739522948E-2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</row>
    <row r="121" spans="1:34" x14ac:dyDescent="0.25">
      <c r="A121">
        <v>43</v>
      </c>
      <c r="B121" t="s">
        <v>158</v>
      </c>
      <c r="C121" t="s">
        <v>25</v>
      </c>
      <c r="D121" t="s">
        <v>33</v>
      </c>
      <c r="E121" t="s">
        <v>221</v>
      </c>
      <c r="F121" t="s">
        <v>23</v>
      </c>
      <c r="G121" t="s">
        <v>53</v>
      </c>
      <c r="H121">
        <v>2</v>
      </c>
      <c r="I121">
        <v>1.894926639561605E-2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</row>
    <row r="122" spans="1:34" x14ac:dyDescent="0.25">
      <c r="A122">
        <v>43</v>
      </c>
      <c r="B122" t="s">
        <v>158</v>
      </c>
      <c r="C122" t="s">
        <v>25</v>
      </c>
      <c r="D122" t="s">
        <v>36</v>
      </c>
      <c r="E122" t="s">
        <v>221</v>
      </c>
      <c r="F122" t="s">
        <v>23</v>
      </c>
      <c r="G122" t="s">
        <v>53</v>
      </c>
      <c r="H122">
        <v>2</v>
      </c>
      <c r="I122">
        <v>1.8949521745628459E-2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</row>
    <row r="123" spans="1:34" x14ac:dyDescent="0.25">
      <c r="A123">
        <v>44</v>
      </c>
      <c r="B123" t="s">
        <v>161</v>
      </c>
      <c r="C123" t="s">
        <v>25</v>
      </c>
      <c r="D123" t="s">
        <v>26</v>
      </c>
      <c r="E123" t="s">
        <v>221</v>
      </c>
      <c r="F123" t="s">
        <v>61</v>
      </c>
      <c r="G123" t="s">
        <v>62</v>
      </c>
      <c r="H123">
        <v>20</v>
      </c>
      <c r="I123">
        <v>0.60850846357687527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</row>
    <row r="124" spans="1:34" x14ac:dyDescent="0.25">
      <c r="A124">
        <v>44</v>
      </c>
      <c r="B124" t="s">
        <v>161</v>
      </c>
      <c r="C124" t="s">
        <v>25</v>
      </c>
      <c r="D124" t="s">
        <v>33</v>
      </c>
      <c r="E124" t="s">
        <v>221</v>
      </c>
      <c r="F124" t="s">
        <v>61</v>
      </c>
      <c r="G124" t="s">
        <v>62</v>
      </c>
      <c r="H124">
        <v>20</v>
      </c>
      <c r="I124">
        <v>2.816745655608215E-2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</row>
    <row r="125" spans="1:34" x14ac:dyDescent="0.25">
      <c r="A125">
        <v>44</v>
      </c>
      <c r="B125" t="s">
        <v>161</v>
      </c>
      <c r="C125" t="s">
        <v>25</v>
      </c>
      <c r="D125" t="s">
        <v>36</v>
      </c>
      <c r="E125" t="s">
        <v>221</v>
      </c>
      <c r="F125" t="s">
        <v>61</v>
      </c>
      <c r="G125" t="s">
        <v>62</v>
      </c>
      <c r="H125">
        <v>20</v>
      </c>
      <c r="I125">
        <v>3.1371739538374931E-2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</row>
    <row r="126" spans="1:34" x14ac:dyDescent="0.25">
      <c r="A126">
        <v>45</v>
      </c>
      <c r="B126" t="s">
        <v>164</v>
      </c>
      <c r="C126" t="s">
        <v>25</v>
      </c>
      <c r="D126" t="s">
        <v>26</v>
      </c>
      <c r="E126" t="s">
        <v>221</v>
      </c>
      <c r="F126" t="s">
        <v>23</v>
      </c>
      <c r="G126" t="s">
        <v>163</v>
      </c>
      <c r="H126">
        <v>16</v>
      </c>
      <c r="I126">
        <v>2.7650005054321931E-2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</row>
    <row r="127" spans="1:34" x14ac:dyDescent="0.25">
      <c r="A127">
        <v>45</v>
      </c>
      <c r="B127" t="s">
        <v>164</v>
      </c>
      <c r="C127" t="s">
        <v>25</v>
      </c>
      <c r="D127" t="s">
        <v>33</v>
      </c>
      <c r="E127" t="s">
        <v>221</v>
      </c>
      <c r="F127" t="s">
        <v>23</v>
      </c>
      <c r="G127" t="s">
        <v>163</v>
      </c>
      <c r="H127">
        <v>16</v>
      </c>
      <c r="I127">
        <v>2.7649771409345499E-2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</row>
    <row r="128" spans="1:34" x14ac:dyDescent="0.25">
      <c r="A128">
        <v>45</v>
      </c>
      <c r="B128" t="s">
        <v>164</v>
      </c>
      <c r="C128" t="s">
        <v>25</v>
      </c>
      <c r="D128" t="s">
        <v>36</v>
      </c>
      <c r="E128" t="s">
        <v>221</v>
      </c>
      <c r="F128" t="s">
        <v>23</v>
      </c>
      <c r="G128" t="s">
        <v>163</v>
      </c>
      <c r="H128">
        <v>16</v>
      </c>
      <c r="I128">
        <v>2.7650106424479681E-2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</row>
    <row r="129" spans="1:34" x14ac:dyDescent="0.25">
      <c r="A129">
        <v>46</v>
      </c>
      <c r="B129" t="s">
        <v>210</v>
      </c>
      <c r="C129" t="s">
        <v>25</v>
      </c>
      <c r="D129" t="s">
        <v>33</v>
      </c>
      <c r="E129" t="s">
        <v>221</v>
      </c>
      <c r="F129" t="s">
        <v>23</v>
      </c>
      <c r="G129" t="s">
        <v>53</v>
      </c>
      <c r="H129">
        <v>10</v>
      </c>
      <c r="I129">
        <v>3.2681279830298747E-2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</row>
    <row r="130" spans="1:34" x14ac:dyDescent="0.25">
      <c r="A130">
        <v>46</v>
      </c>
      <c r="B130" t="s">
        <v>210</v>
      </c>
      <c r="C130" t="s">
        <v>25</v>
      </c>
      <c r="D130" t="s">
        <v>36</v>
      </c>
      <c r="E130" t="s">
        <v>221</v>
      </c>
      <c r="F130" t="s">
        <v>23</v>
      </c>
      <c r="G130" t="s">
        <v>53</v>
      </c>
      <c r="H130">
        <v>10</v>
      </c>
      <c r="I130">
        <v>3.2680279479898371E-2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</row>
    <row r="131" spans="1:34" x14ac:dyDescent="0.25">
      <c r="A131">
        <v>47</v>
      </c>
      <c r="B131" t="s">
        <v>211</v>
      </c>
      <c r="C131" t="s">
        <v>25</v>
      </c>
      <c r="D131" t="s">
        <v>26</v>
      </c>
      <c r="E131" t="s">
        <v>221</v>
      </c>
      <c r="F131" t="s">
        <v>23</v>
      </c>
      <c r="G131" t="s">
        <v>53</v>
      </c>
      <c r="H131">
        <v>10</v>
      </c>
      <c r="I131">
        <v>3.6920033844410553E-2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</row>
    <row r="132" spans="1:34" x14ac:dyDescent="0.25">
      <c r="A132">
        <v>48</v>
      </c>
      <c r="B132" t="s">
        <v>212</v>
      </c>
      <c r="C132" t="s">
        <v>25</v>
      </c>
      <c r="D132" t="s">
        <v>26</v>
      </c>
      <c r="E132" t="s">
        <v>221</v>
      </c>
      <c r="F132" t="s">
        <v>23</v>
      </c>
      <c r="G132" t="s">
        <v>53</v>
      </c>
      <c r="H132">
        <v>10</v>
      </c>
      <c r="I132">
        <v>5.2509500074026556E-3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</row>
    <row r="133" spans="1:34" x14ac:dyDescent="0.25">
      <c r="A133">
        <v>48</v>
      </c>
      <c r="B133" t="s">
        <v>212</v>
      </c>
      <c r="C133" t="s">
        <v>25</v>
      </c>
      <c r="D133" t="s">
        <v>33</v>
      </c>
      <c r="E133" t="s">
        <v>221</v>
      </c>
      <c r="F133" t="s">
        <v>23</v>
      </c>
      <c r="G133" t="s">
        <v>53</v>
      </c>
      <c r="H133">
        <v>10</v>
      </c>
      <c r="I133">
        <v>5.2511932119497966E-3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</row>
    <row r="134" spans="1:34" x14ac:dyDescent="0.25">
      <c r="A134">
        <v>48</v>
      </c>
      <c r="B134" t="s">
        <v>212</v>
      </c>
      <c r="C134" t="s">
        <v>25</v>
      </c>
      <c r="D134" t="s">
        <v>36</v>
      </c>
      <c r="E134" t="s">
        <v>221</v>
      </c>
      <c r="F134" t="s">
        <v>23</v>
      </c>
      <c r="G134" t="s">
        <v>53</v>
      </c>
      <c r="H134">
        <v>10</v>
      </c>
      <c r="I134">
        <v>5.249962636377223E-3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</row>
    <row r="135" spans="1:34" x14ac:dyDescent="0.25">
      <c r="A135">
        <v>49</v>
      </c>
      <c r="B135" t="s">
        <v>213</v>
      </c>
      <c r="C135" t="s">
        <v>25</v>
      </c>
      <c r="D135" t="s">
        <v>26</v>
      </c>
      <c r="E135" t="s">
        <v>221</v>
      </c>
      <c r="F135" t="s">
        <v>23</v>
      </c>
      <c r="G135" t="s">
        <v>53</v>
      </c>
      <c r="H135">
        <v>10</v>
      </c>
      <c r="I135">
        <v>8.170005765530116E-3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</row>
    <row r="136" spans="1:34" x14ac:dyDescent="0.25">
      <c r="A136">
        <v>50</v>
      </c>
      <c r="B136" t="s">
        <v>214</v>
      </c>
      <c r="C136" t="s">
        <v>25</v>
      </c>
      <c r="D136" t="s">
        <v>26</v>
      </c>
      <c r="E136" t="s">
        <v>221</v>
      </c>
      <c r="F136" t="s">
        <v>23</v>
      </c>
      <c r="G136" t="s">
        <v>53</v>
      </c>
      <c r="H136">
        <v>10</v>
      </c>
      <c r="I136">
        <v>2.170113013867641E-2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</row>
    <row r="137" spans="1:34" x14ac:dyDescent="0.25">
      <c r="A137">
        <v>50</v>
      </c>
      <c r="B137" t="s">
        <v>214</v>
      </c>
      <c r="C137" t="s">
        <v>25</v>
      </c>
      <c r="D137" t="s">
        <v>33</v>
      </c>
      <c r="E137" t="s">
        <v>221</v>
      </c>
      <c r="F137" t="s">
        <v>23</v>
      </c>
      <c r="G137" t="s">
        <v>53</v>
      </c>
      <c r="H137">
        <v>10</v>
      </c>
      <c r="I137">
        <v>2.1699840905073361E-2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</row>
    <row r="138" spans="1:34" x14ac:dyDescent="0.25">
      <c r="A138">
        <v>50</v>
      </c>
      <c r="B138" t="s">
        <v>214</v>
      </c>
      <c r="C138" t="s">
        <v>25</v>
      </c>
      <c r="D138" t="s">
        <v>36</v>
      </c>
      <c r="E138" t="s">
        <v>221</v>
      </c>
      <c r="F138" t="s">
        <v>23</v>
      </c>
      <c r="G138" t="s">
        <v>53</v>
      </c>
      <c r="H138">
        <v>10</v>
      </c>
      <c r="I138">
        <v>2.17004184725751E-2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</row>
    <row r="139" spans="1:34" x14ac:dyDescent="0.25">
      <c r="A139">
        <v>51</v>
      </c>
      <c r="B139" t="s">
        <v>215</v>
      </c>
      <c r="C139" t="s">
        <v>25</v>
      </c>
      <c r="D139" t="s">
        <v>26</v>
      </c>
      <c r="E139" t="s">
        <v>221</v>
      </c>
      <c r="F139" t="s">
        <v>23</v>
      </c>
      <c r="G139" t="s">
        <v>53</v>
      </c>
      <c r="H139">
        <v>10</v>
      </c>
      <c r="I139">
        <v>1.7550049044444498E-2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</row>
    <row r="140" spans="1:34" x14ac:dyDescent="0.25">
      <c r="A140">
        <v>52</v>
      </c>
      <c r="B140" t="s">
        <v>216</v>
      </c>
      <c r="C140" t="s">
        <v>25</v>
      </c>
      <c r="D140" t="s">
        <v>26</v>
      </c>
      <c r="E140" t="s">
        <v>221</v>
      </c>
      <c r="F140" t="s">
        <v>23</v>
      </c>
      <c r="G140" t="s">
        <v>175</v>
      </c>
      <c r="H140">
        <v>7</v>
      </c>
      <c r="I140">
        <v>3.7319745348665057E-2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</row>
    <row r="141" spans="1:34" x14ac:dyDescent="0.25">
      <c r="A141">
        <v>52</v>
      </c>
      <c r="B141" t="s">
        <v>216</v>
      </c>
      <c r="C141" t="s">
        <v>25</v>
      </c>
      <c r="D141" t="s">
        <v>33</v>
      </c>
      <c r="E141" t="s">
        <v>221</v>
      </c>
      <c r="F141" t="s">
        <v>23</v>
      </c>
      <c r="G141" t="s">
        <v>175</v>
      </c>
      <c r="H141">
        <v>7</v>
      </c>
      <c r="I141">
        <v>3.7319928351773772E-2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</row>
    <row r="142" spans="1:34" x14ac:dyDescent="0.25">
      <c r="A142">
        <v>52</v>
      </c>
      <c r="B142" t="s">
        <v>216</v>
      </c>
      <c r="C142" t="s">
        <v>25</v>
      </c>
      <c r="D142" t="s">
        <v>36</v>
      </c>
      <c r="E142" t="s">
        <v>221</v>
      </c>
      <c r="F142" t="s">
        <v>23</v>
      </c>
      <c r="G142" t="s">
        <v>175</v>
      </c>
      <c r="H142">
        <v>7</v>
      </c>
      <c r="I142">
        <v>3.7319958575008583E-2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</row>
    <row r="143" spans="1:34" x14ac:dyDescent="0.25">
      <c r="A143">
        <v>53</v>
      </c>
      <c r="B143" t="s">
        <v>217</v>
      </c>
      <c r="C143" t="s">
        <v>25</v>
      </c>
      <c r="D143" t="s">
        <v>26</v>
      </c>
      <c r="E143" t="s">
        <v>221</v>
      </c>
      <c r="F143" t="s">
        <v>23</v>
      </c>
      <c r="G143" t="s">
        <v>175</v>
      </c>
      <c r="H143">
        <v>7</v>
      </c>
      <c r="I143">
        <v>3.7320018828592573E-2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</row>
    <row r="144" spans="1:34" x14ac:dyDescent="0.25">
      <c r="A144">
        <v>54</v>
      </c>
      <c r="B144" t="s">
        <v>218</v>
      </c>
      <c r="C144" t="s">
        <v>25</v>
      </c>
      <c r="D144" t="s">
        <v>33</v>
      </c>
      <c r="E144" t="s">
        <v>221</v>
      </c>
      <c r="F144" t="s">
        <v>23</v>
      </c>
      <c r="G144" t="s">
        <v>163</v>
      </c>
      <c r="H144">
        <v>11</v>
      </c>
      <c r="I144">
        <v>5.322913594809791E-2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</row>
    <row r="145" spans="1:34" x14ac:dyDescent="0.25">
      <c r="A145">
        <v>54</v>
      </c>
      <c r="B145" t="s">
        <v>218</v>
      </c>
      <c r="C145" t="s">
        <v>25</v>
      </c>
      <c r="D145" t="s">
        <v>36</v>
      </c>
      <c r="E145" t="s">
        <v>221</v>
      </c>
      <c r="F145" t="s">
        <v>23</v>
      </c>
      <c r="G145" t="s">
        <v>163</v>
      </c>
      <c r="H145">
        <v>11</v>
      </c>
      <c r="I145">
        <v>5.3225859516367817E-2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</row>
    <row r="146" spans="1:34" x14ac:dyDescent="0.25">
      <c r="A146">
        <v>56</v>
      </c>
      <c r="B146" t="s">
        <v>219</v>
      </c>
      <c r="C146" t="s">
        <v>25</v>
      </c>
      <c r="D146" t="s">
        <v>26</v>
      </c>
      <c r="E146" t="s">
        <v>221</v>
      </c>
      <c r="F146" t="s">
        <v>23</v>
      </c>
      <c r="G146" t="s">
        <v>163</v>
      </c>
      <c r="H146">
        <v>11</v>
      </c>
      <c r="I146">
        <v>5.3230184304298163E-2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</row>
    <row r="147" spans="1:34" x14ac:dyDescent="0.25">
      <c r="A147">
        <v>57</v>
      </c>
      <c r="B147" t="s">
        <v>220</v>
      </c>
      <c r="C147" t="s">
        <v>25</v>
      </c>
      <c r="D147" t="s">
        <v>26</v>
      </c>
      <c r="E147" t="s">
        <v>221</v>
      </c>
      <c r="F147" t="s">
        <v>23</v>
      </c>
      <c r="G147" t="s">
        <v>163</v>
      </c>
      <c r="H147">
        <v>11</v>
      </c>
      <c r="I147">
        <v>0.2396493557978196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</row>
    <row r="148" spans="1:34" x14ac:dyDescent="0.25">
      <c r="A148">
        <v>60</v>
      </c>
      <c r="B148" t="s">
        <v>188</v>
      </c>
      <c r="C148" t="s">
        <v>25</v>
      </c>
      <c r="D148" t="s">
        <v>26</v>
      </c>
      <c r="E148" t="s">
        <v>221</v>
      </c>
      <c r="F148" t="s">
        <v>188</v>
      </c>
      <c r="G148" t="s">
        <v>188</v>
      </c>
      <c r="H148">
        <v>15</v>
      </c>
      <c r="I148">
        <v>0.24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</row>
    <row r="149" spans="1:34" x14ac:dyDescent="0.25">
      <c r="A149">
        <v>60</v>
      </c>
      <c r="B149" t="s">
        <v>188</v>
      </c>
      <c r="C149" t="s">
        <v>25</v>
      </c>
      <c r="D149" t="s">
        <v>33</v>
      </c>
      <c r="E149" t="s">
        <v>221</v>
      </c>
      <c r="F149" t="s">
        <v>188</v>
      </c>
      <c r="G149" t="s">
        <v>188</v>
      </c>
      <c r="H149">
        <v>15</v>
      </c>
      <c r="I149">
        <v>0.24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</row>
    <row r="150" spans="1:34" x14ac:dyDescent="0.25">
      <c r="A150">
        <v>60</v>
      </c>
      <c r="B150" t="s">
        <v>188</v>
      </c>
      <c r="C150" t="s">
        <v>25</v>
      </c>
      <c r="D150" t="s">
        <v>36</v>
      </c>
      <c r="E150" t="s">
        <v>221</v>
      </c>
      <c r="F150" t="s">
        <v>188</v>
      </c>
      <c r="G150" t="s">
        <v>188</v>
      </c>
      <c r="H150">
        <v>15</v>
      </c>
      <c r="I150">
        <v>0.24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</row>
    <row r="151" spans="1:34" x14ac:dyDescent="0.25">
      <c r="A151">
        <v>62</v>
      </c>
      <c r="B151" t="s">
        <v>191</v>
      </c>
      <c r="C151" t="s">
        <v>25</v>
      </c>
      <c r="D151" t="s">
        <v>26</v>
      </c>
      <c r="E151" t="s">
        <v>221</v>
      </c>
      <c r="F151" t="s">
        <v>189</v>
      </c>
      <c r="G151" t="s">
        <v>189</v>
      </c>
      <c r="H151">
        <v>15</v>
      </c>
      <c r="I151">
        <v>4.3750002467551701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</row>
    <row r="152" spans="1:34" x14ac:dyDescent="0.25">
      <c r="A152">
        <v>62</v>
      </c>
      <c r="B152" t="s">
        <v>191</v>
      </c>
      <c r="C152" t="s">
        <v>25</v>
      </c>
      <c r="D152" t="s">
        <v>33</v>
      </c>
      <c r="E152" t="s">
        <v>221</v>
      </c>
      <c r="F152" t="s">
        <v>189</v>
      </c>
      <c r="G152" t="s">
        <v>189</v>
      </c>
      <c r="H152">
        <v>15</v>
      </c>
      <c r="I152">
        <v>4.3750001767721409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</row>
    <row r="153" spans="1:34" x14ac:dyDescent="0.25">
      <c r="A153">
        <v>62</v>
      </c>
      <c r="B153" t="s">
        <v>191</v>
      </c>
      <c r="C153" t="s">
        <v>25</v>
      </c>
      <c r="D153" t="s">
        <v>36</v>
      </c>
      <c r="E153" t="s">
        <v>221</v>
      </c>
      <c r="F153" t="s">
        <v>189</v>
      </c>
      <c r="G153" t="s">
        <v>189</v>
      </c>
      <c r="H153">
        <v>15</v>
      </c>
      <c r="I153">
        <v>4.3750005604543416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</row>
    <row r="154" spans="1:34" x14ac:dyDescent="0.25">
      <c r="A154">
        <v>63</v>
      </c>
      <c r="B154" t="s">
        <v>192</v>
      </c>
      <c r="C154" t="s">
        <v>25</v>
      </c>
      <c r="D154" t="s">
        <v>33</v>
      </c>
      <c r="E154" t="s">
        <v>221</v>
      </c>
      <c r="F154" t="s">
        <v>192</v>
      </c>
      <c r="G154" t="s">
        <v>193</v>
      </c>
      <c r="H154">
        <v>25</v>
      </c>
      <c r="I154">
        <v>1.3240934449093451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</row>
    <row r="155" spans="1:34" x14ac:dyDescent="0.25">
      <c r="A155">
        <v>63</v>
      </c>
      <c r="B155" t="s">
        <v>192</v>
      </c>
      <c r="C155" t="s">
        <v>25</v>
      </c>
      <c r="D155" t="s">
        <v>36</v>
      </c>
      <c r="E155" t="s">
        <v>221</v>
      </c>
      <c r="F155" t="s">
        <v>192</v>
      </c>
      <c r="G155" t="s">
        <v>193</v>
      </c>
      <c r="H155">
        <v>25</v>
      </c>
      <c r="I155">
        <v>1.323898466571988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</row>
    <row r="156" spans="1:34" x14ac:dyDescent="0.25">
      <c r="A156">
        <v>64</v>
      </c>
      <c r="B156" t="s">
        <v>197</v>
      </c>
      <c r="C156" t="s">
        <v>25</v>
      </c>
      <c r="D156" t="s">
        <v>33</v>
      </c>
      <c r="E156" t="s">
        <v>221</v>
      </c>
      <c r="F156" t="s">
        <v>197</v>
      </c>
      <c r="G156" t="s">
        <v>198</v>
      </c>
      <c r="H156">
        <v>20</v>
      </c>
      <c r="I156">
        <v>5.6989626917712686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</row>
    <row r="157" spans="1:34" x14ac:dyDescent="0.25">
      <c r="A157">
        <v>64</v>
      </c>
      <c r="B157" t="s">
        <v>197</v>
      </c>
      <c r="C157" t="s">
        <v>25</v>
      </c>
      <c r="D157" t="s">
        <v>36</v>
      </c>
      <c r="E157" t="s">
        <v>221</v>
      </c>
      <c r="F157" t="s">
        <v>197</v>
      </c>
      <c r="G157" t="s">
        <v>198</v>
      </c>
      <c r="H157">
        <v>20</v>
      </c>
      <c r="I157">
        <v>5.6989022117556827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</row>
    <row r="158" spans="1:34" x14ac:dyDescent="0.25">
      <c r="A158">
        <v>65</v>
      </c>
      <c r="B158" t="s">
        <v>206</v>
      </c>
      <c r="C158" t="s">
        <v>25</v>
      </c>
      <c r="D158" t="s">
        <v>33</v>
      </c>
      <c r="E158" t="s">
        <v>221</v>
      </c>
      <c r="F158" t="s">
        <v>199</v>
      </c>
      <c r="G158" t="s">
        <v>199</v>
      </c>
      <c r="H158">
        <v>15</v>
      </c>
      <c r="I158">
        <v>0.25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</row>
    <row r="159" spans="1:34" x14ac:dyDescent="0.25">
      <c r="A159">
        <v>65</v>
      </c>
      <c r="B159" t="s">
        <v>206</v>
      </c>
      <c r="C159" t="s">
        <v>25</v>
      </c>
      <c r="D159" t="s">
        <v>36</v>
      </c>
      <c r="E159" t="s">
        <v>221</v>
      </c>
      <c r="F159" t="s">
        <v>199</v>
      </c>
      <c r="G159" t="s">
        <v>199</v>
      </c>
      <c r="H159">
        <v>15</v>
      </c>
      <c r="I159">
        <v>0.25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</row>
    <row r="160" spans="1:34" x14ac:dyDescent="0.25">
      <c r="A160">
        <v>66</v>
      </c>
      <c r="B160" t="s">
        <v>222</v>
      </c>
      <c r="C160" t="s">
        <v>25</v>
      </c>
      <c r="D160" t="s">
        <v>26</v>
      </c>
      <c r="E160" t="s">
        <v>221</v>
      </c>
      <c r="F160" t="s">
        <v>199</v>
      </c>
      <c r="G160" t="s">
        <v>199</v>
      </c>
      <c r="H160">
        <v>15</v>
      </c>
      <c r="I160">
        <v>0.25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</row>
    <row r="161" spans="1:34" x14ac:dyDescent="0.25">
      <c r="A161">
        <v>67</v>
      </c>
      <c r="B161" t="s">
        <v>203</v>
      </c>
      <c r="C161" t="s">
        <v>25</v>
      </c>
      <c r="D161" t="s">
        <v>26</v>
      </c>
      <c r="E161" t="s">
        <v>221</v>
      </c>
      <c r="F161" t="s">
        <v>202</v>
      </c>
      <c r="G161" t="s">
        <v>202</v>
      </c>
      <c r="H161">
        <v>10</v>
      </c>
      <c r="I161">
        <v>0.28724995258830321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</row>
    <row r="162" spans="1:34" x14ac:dyDescent="0.25">
      <c r="A162">
        <v>67</v>
      </c>
      <c r="B162" t="s">
        <v>203</v>
      </c>
      <c r="C162" t="s">
        <v>25</v>
      </c>
      <c r="D162" t="s">
        <v>33</v>
      </c>
      <c r="E162" t="s">
        <v>221</v>
      </c>
      <c r="F162" t="s">
        <v>202</v>
      </c>
      <c r="G162" t="s">
        <v>202</v>
      </c>
      <c r="H162">
        <v>10</v>
      </c>
      <c r="I162">
        <v>0.28724962240037177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</row>
    <row r="163" spans="1:34" x14ac:dyDescent="0.25">
      <c r="A163">
        <v>67</v>
      </c>
      <c r="B163" t="s">
        <v>203</v>
      </c>
      <c r="C163" t="s">
        <v>25</v>
      </c>
      <c r="D163" t="s">
        <v>36</v>
      </c>
      <c r="E163" t="s">
        <v>221</v>
      </c>
      <c r="F163" t="s">
        <v>202</v>
      </c>
      <c r="G163" t="s">
        <v>202</v>
      </c>
      <c r="H163">
        <v>10</v>
      </c>
      <c r="I163">
        <v>0.28724994560092842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</row>
    <row r="164" spans="1:34" x14ac:dyDescent="0.25">
      <c r="A164">
        <v>70</v>
      </c>
      <c r="B164" t="s">
        <v>188</v>
      </c>
      <c r="C164" t="s">
        <v>25</v>
      </c>
      <c r="D164" t="s">
        <v>26</v>
      </c>
      <c r="E164" t="s">
        <v>221</v>
      </c>
      <c r="F164" t="s">
        <v>188</v>
      </c>
      <c r="G164" t="s">
        <v>188</v>
      </c>
      <c r="H164">
        <v>15</v>
      </c>
      <c r="I164">
        <v>0.24000003557730251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</row>
    <row r="165" spans="1:34" x14ac:dyDescent="0.25">
      <c r="A165">
        <v>70</v>
      </c>
      <c r="B165" t="s">
        <v>188</v>
      </c>
      <c r="C165" t="s">
        <v>25</v>
      </c>
      <c r="D165" t="s">
        <v>33</v>
      </c>
      <c r="E165" t="s">
        <v>221</v>
      </c>
      <c r="F165" t="s">
        <v>188</v>
      </c>
      <c r="G165" t="s">
        <v>188</v>
      </c>
      <c r="H165">
        <v>15</v>
      </c>
      <c r="I165">
        <v>0.24000010701204039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</row>
    <row r="166" spans="1:34" x14ac:dyDescent="0.25">
      <c r="A166">
        <v>70</v>
      </c>
      <c r="B166" t="s">
        <v>188</v>
      </c>
      <c r="C166" t="s">
        <v>25</v>
      </c>
      <c r="D166" t="s">
        <v>36</v>
      </c>
      <c r="E166" t="s">
        <v>221</v>
      </c>
      <c r="F166" t="s">
        <v>188</v>
      </c>
      <c r="G166" t="s">
        <v>188</v>
      </c>
      <c r="H166">
        <v>15</v>
      </c>
      <c r="I166">
        <v>0.23999995546274841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</row>
    <row r="167" spans="1:34" x14ac:dyDescent="0.25">
      <c r="A167">
        <v>72</v>
      </c>
      <c r="B167" t="s">
        <v>191</v>
      </c>
      <c r="C167" t="s">
        <v>25</v>
      </c>
      <c r="D167" t="s">
        <v>33</v>
      </c>
      <c r="E167" t="s">
        <v>221</v>
      </c>
      <c r="F167" t="s">
        <v>189</v>
      </c>
      <c r="G167" t="s">
        <v>189</v>
      </c>
      <c r="H167">
        <v>15</v>
      </c>
      <c r="I167">
        <v>4.3750004400928066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</row>
    <row r="168" spans="1:34" x14ac:dyDescent="0.25">
      <c r="A168">
        <v>72</v>
      </c>
      <c r="B168" t="s">
        <v>191</v>
      </c>
      <c r="C168" t="s">
        <v>25</v>
      </c>
      <c r="D168" t="s">
        <v>36</v>
      </c>
      <c r="E168" t="s">
        <v>221</v>
      </c>
      <c r="F168" t="s">
        <v>189</v>
      </c>
      <c r="G168" t="s">
        <v>189</v>
      </c>
      <c r="H168">
        <v>15</v>
      </c>
      <c r="I168">
        <v>4.374999725257215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</row>
    <row r="169" spans="1:34" x14ac:dyDescent="0.25">
      <c r="A169">
        <v>73</v>
      </c>
      <c r="B169" t="s">
        <v>192</v>
      </c>
      <c r="C169" t="s">
        <v>25</v>
      </c>
      <c r="D169" t="s">
        <v>33</v>
      </c>
      <c r="E169" t="s">
        <v>221</v>
      </c>
      <c r="F169" t="s">
        <v>192</v>
      </c>
      <c r="G169" t="s">
        <v>193</v>
      </c>
      <c r="H169">
        <v>25</v>
      </c>
      <c r="I169">
        <v>1.3238969733937489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</row>
    <row r="170" spans="1:34" x14ac:dyDescent="0.25">
      <c r="A170">
        <v>73</v>
      </c>
      <c r="B170" t="s">
        <v>192</v>
      </c>
      <c r="C170" t="s">
        <v>25</v>
      </c>
      <c r="D170" t="s">
        <v>36</v>
      </c>
      <c r="E170" t="s">
        <v>221</v>
      </c>
      <c r="F170" t="s">
        <v>192</v>
      </c>
      <c r="G170" t="s">
        <v>193</v>
      </c>
      <c r="H170">
        <v>25</v>
      </c>
      <c r="I170">
        <v>1.323901138753899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</row>
    <row r="171" spans="1:34" x14ac:dyDescent="0.25">
      <c r="A171">
        <v>74</v>
      </c>
      <c r="B171" t="s">
        <v>197</v>
      </c>
      <c r="C171" t="s">
        <v>25</v>
      </c>
      <c r="D171" t="s">
        <v>33</v>
      </c>
      <c r="E171" t="s">
        <v>221</v>
      </c>
      <c r="F171" t="s">
        <v>197</v>
      </c>
      <c r="G171" t="s">
        <v>198</v>
      </c>
      <c r="H171">
        <v>20</v>
      </c>
      <c r="I171">
        <v>5.6989006041594052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</row>
    <row r="172" spans="1:34" x14ac:dyDescent="0.25">
      <c r="A172">
        <v>74</v>
      </c>
      <c r="B172" t="s">
        <v>197</v>
      </c>
      <c r="C172" t="s">
        <v>25</v>
      </c>
      <c r="D172" t="s">
        <v>36</v>
      </c>
      <c r="E172" t="s">
        <v>221</v>
      </c>
      <c r="F172" t="s">
        <v>197</v>
      </c>
      <c r="G172" t="s">
        <v>198</v>
      </c>
      <c r="H172">
        <v>20</v>
      </c>
      <c r="I172">
        <v>5.6988996276685757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</row>
    <row r="173" spans="1:34" x14ac:dyDescent="0.25">
      <c r="A173">
        <v>75</v>
      </c>
      <c r="B173" t="s">
        <v>206</v>
      </c>
      <c r="C173" t="s">
        <v>25</v>
      </c>
      <c r="D173" t="s">
        <v>26</v>
      </c>
      <c r="E173" t="s">
        <v>221</v>
      </c>
      <c r="F173" t="s">
        <v>199</v>
      </c>
      <c r="G173" t="s">
        <v>199</v>
      </c>
      <c r="H173">
        <v>15</v>
      </c>
      <c r="I173">
        <v>0.24999827878328129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</row>
    <row r="174" spans="1:34" x14ac:dyDescent="0.25">
      <c r="A174">
        <v>75</v>
      </c>
      <c r="B174" t="s">
        <v>206</v>
      </c>
      <c r="C174" t="s">
        <v>25</v>
      </c>
      <c r="D174" t="s">
        <v>33</v>
      </c>
      <c r="E174" t="s">
        <v>221</v>
      </c>
      <c r="F174" t="s">
        <v>199</v>
      </c>
      <c r="G174" t="s">
        <v>199</v>
      </c>
      <c r="H174">
        <v>15</v>
      </c>
      <c r="I174">
        <v>0.2500048410208745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</row>
    <row r="175" spans="1:34" x14ac:dyDescent="0.25">
      <c r="A175">
        <v>75</v>
      </c>
      <c r="B175" t="s">
        <v>206</v>
      </c>
      <c r="C175" t="s">
        <v>25</v>
      </c>
      <c r="D175" t="s">
        <v>36</v>
      </c>
      <c r="E175" t="s">
        <v>221</v>
      </c>
      <c r="F175" t="s">
        <v>199</v>
      </c>
      <c r="G175" t="s">
        <v>199</v>
      </c>
      <c r="H175">
        <v>15</v>
      </c>
      <c r="I175">
        <v>0.25000402956085838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</row>
    <row r="176" spans="1:34" x14ac:dyDescent="0.25">
      <c r="A176">
        <v>77</v>
      </c>
      <c r="B176" t="s">
        <v>240</v>
      </c>
      <c r="C176" t="s">
        <v>25</v>
      </c>
      <c r="D176" t="s">
        <v>26</v>
      </c>
      <c r="E176" t="s">
        <v>221</v>
      </c>
      <c r="F176" t="s">
        <v>184</v>
      </c>
      <c r="G176" t="s">
        <v>185</v>
      </c>
      <c r="H176">
        <v>15</v>
      </c>
      <c r="I176">
        <v>0.9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</row>
    <row r="177" spans="1:34" x14ac:dyDescent="0.25">
      <c r="A177">
        <v>77</v>
      </c>
      <c r="B177" t="s">
        <v>240</v>
      </c>
      <c r="C177" t="s">
        <v>25</v>
      </c>
      <c r="D177" t="s">
        <v>33</v>
      </c>
      <c r="E177" t="s">
        <v>221</v>
      </c>
      <c r="F177" t="s">
        <v>184</v>
      </c>
      <c r="G177" t="s">
        <v>185</v>
      </c>
      <c r="H177">
        <v>15</v>
      </c>
      <c r="I177">
        <v>0.9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</row>
    <row r="178" spans="1:34" x14ac:dyDescent="0.25">
      <c r="A178">
        <v>77</v>
      </c>
      <c r="B178" t="s">
        <v>240</v>
      </c>
      <c r="C178" t="s">
        <v>25</v>
      </c>
      <c r="D178" t="s">
        <v>36</v>
      </c>
      <c r="E178" t="s">
        <v>221</v>
      </c>
      <c r="F178" t="s">
        <v>184</v>
      </c>
      <c r="G178" t="s">
        <v>185</v>
      </c>
      <c r="H178">
        <v>15</v>
      </c>
      <c r="I178">
        <v>0.9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</row>
    <row r="179" spans="1:34" x14ac:dyDescent="0.25">
      <c r="A179">
        <v>78</v>
      </c>
      <c r="B179" t="s">
        <v>241</v>
      </c>
      <c r="C179" t="s">
        <v>25</v>
      </c>
      <c r="D179" t="s">
        <v>26</v>
      </c>
      <c r="E179" t="s">
        <v>221</v>
      </c>
      <c r="F179" t="s">
        <v>184</v>
      </c>
      <c r="G179" t="s">
        <v>185</v>
      </c>
      <c r="H179">
        <v>15</v>
      </c>
      <c r="I179">
        <v>0.89999997550837874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</row>
    <row r="180" spans="1:34" x14ac:dyDescent="0.25">
      <c r="A180">
        <v>78</v>
      </c>
      <c r="B180" t="s">
        <v>241</v>
      </c>
      <c r="C180" t="s">
        <v>25</v>
      </c>
      <c r="D180" t="s">
        <v>33</v>
      </c>
      <c r="E180" t="s">
        <v>221</v>
      </c>
      <c r="F180" t="s">
        <v>184</v>
      </c>
      <c r="G180" t="s">
        <v>185</v>
      </c>
      <c r="H180">
        <v>15</v>
      </c>
      <c r="I180">
        <v>0.89999987371249901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</row>
    <row r="181" spans="1:34" x14ac:dyDescent="0.25">
      <c r="A181">
        <v>78</v>
      </c>
      <c r="B181" t="s">
        <v>241</v>
      </c>
      <c r="C181" t="s">
        <v>25</v>
      </c>
      <c r="D181" t="s">
        <v>36</v>
      </c>
      <c r="E181" t="s">
        <v>221</v>
      </c>
      <c r="F181" t="s">
        <v>184</v>
      </c>
      <c r="G181" t="s">
        <v>185</v>
      </c>
      <c r="H181">
        <v>15</v>
      </c>
      <c r="I181">
        <v>0.89999992116076577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874E43E801174D83902D1AAC623238" ma:contentTypeVersion="4" ma:contentTypeDescription="Create a new document." ma:contentTypeScope="" ma:versionID="81c99f6b94bc5c07682cf1ebb3d7bd47">
  <xsd:schema xmlns:xsd="http://www.w3.org/2001/XMLSchema" xmlns:xs="http://www.w3.org/2001/XMLSchema" xmlns:p="http://schemas.microsoft.com/office/2006/metadata/properties" xmlns:ns2="3dbdb713-2b56-4055-afee-de408d8d8c2e" targetNamespace="http://schemas.microsoft.com/office/2006/metadata/properties" ma:root="true" ma:fieldsID="5a942f890b7eefb59b308ccbf56759c4" ns2:_="">
    <xsd:import namespace="3dbdb713-2b56-4055-afee-de408d8d8c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db713-2b56-4055-afee-de408d8d8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E0771-4469-478E-8943-9EF3B2AD6E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7507A7-6E35-4894-BC81-F6CC522F3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db713-2b56-4055-afee-de408d8d8c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085D8B-A48A-4812-B16F-8A8765277CF6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27e56568-c1d1-4c36-ab57-66feface2c30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Measure Inputs</vt:lpstr>
      <vt:lpstr>kWh Savings</vt:lpstr>
      <vt:lpstr>Measure Inputs (2)</vt:lpstr>
      <vt:lpstr>Summer kW</vt:lpstr>
      <vt:lpstr>Non-Measure Inputs</vt:lpstr>
      <vt:lpstr>Winter kW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IESO TH - Additional Inputs</dc:title>
  <dc:subject/>
  <dc:creator>Praneeth.Aketi@icf.com</dc:creator>
  <cp:keywords/>
  <dc:description/>
  <cp:lastModifiedBy>Samantha Polito</cp:lastModifiedBy>
  <cp:revision/>
  <dcterms:created xsi:type="dcterms:W3CDTF">2022-08-15T06:29:18Z</dcterms:created>
  <dcterms:modified xsi:type="dcterms:W3CDTF">2025-09-03T13:33:22Z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0x0101005F874E43E801174D83902D1AAC623238</vt:lpwstr>
  </property>
  <property fmtid="{D5CDD505-2E9C-101B-9397-08002B2CF9AE}" pid="3" name="MediaServiceImageTags">
    <vt:lpwstr/>
  </property>
</Properties>
</file>