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spen\workgroup\RA Ops\LLT\PFs\Capacity\"/>
    </mc:Choice>
  </mc:AlternateContent>
  <xr:revisionPtr revIDLastSave="0" documentId="8_{9F4517A0-9B96-4789-BCCB-93617FD73A70}" xr6:coauthVersionLast="47" xr6:coauthVersionMax="47" xr10:uidLastSave="{00000000-0000-0000-0000-000000000000}"/>
  <workbookProtection workbookAlgorithmName="SHA-512" workbookHashValue="qWaVbvg1qagXV0TCbdCaYpUdu4kYkrbkzZLZFeKXvNzi2x+xwMdiPIEdsrfI00fww7lr/mSmg6FPZzi69tiPwA==" workbookSaltValue="eImtcdw4npsVMvItsGOEKw==" workbookSpinCount="100000" lockStructure="1"/>
  <bookViews>
    <workbookView xWindow="-120" yWindow="-120" windowWidth="29040" windowHeight="15720" tabRatio="877" xr2:uid="{37F17989-3E32-4442-9525-94C4ED089B7F}"/>
  </bookViews>
  <sheets>
    <sheet name="Proponent Information" sheetId="1" r:id="rId1"/>
    <sheet name="Project Information" sheetId="8" r:id="rId2"/>
    <sheet name="Project Site Information" sheetId="10" r:id="rId3"/>
    <sheet name="Connection Information" sheetId="6" r:id="rId4"/>
    <sheet name="Team Member Experience" sheetId="5" r:id="rId5"/>
    <sheet name="SCDP Summary" sheetId="11" r:id="rId6"/>
    <sheet name="CCCP Summary" sheetId="12" r:id="rId7"/>
    <sheet name="Rated Criteria" sheetId="4" r:id="rId8"/>
    <sheet name="Workbook Lists" sheetId="3" state="hidden" r:id="rId9"/>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4" l="1"/>
  <c r="B207" i="6" l="1"/>
  <c r="B197" i="6"/>
  <c r="B187" i="6"/>
  <c r="B177" i="6"/>
  <c r="B164" i="6"/>
  <c r="B154" i="6"/>
  <c r="B144" i="6"/>
  <c r="B134" i="6"/>
  <c r="B118" i="6"/>
  <c r="B109" i="6"/>
  <c r="B100" i="6"/>
  <c r="B91" i="6"/>
  <c r="B79" i="6"/>
  <c r="B70" i="6"/>
  <c r="B61" i="6"/>
  <c r="B205" i="6"/>
  <c r="B195" i="6"/>
  <c r="B185" i="6"/>
  <c r="B175" i="6"/>
  <c r="B162" i="6"/>
  <c r="B152" i="6"/>
  <c r="B142" i="6"/>
  <c r="B132" i="6"/>
  <c r="B116" i="6"/>
  <c r="B107" i="6"/>
  <c r="B98" i="6"/>
  <c r="B89" i="6"/>
  <c r="B77" i="6"/>
  <c r="B68" i="6"/>
  <c r="B59" i="6"/>
  <c r="B52" i="6"/>
  <c r="B50" i="6"/>
  <c r="C29" i="4" l="1"/>
  <c r="F18" i="11" l="1"/>
  <c r="A49" i="1"/>
  <c r="C13" i="12" l="1"/>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F69" i="12"/>
  <c r="F20" i="12"/>
  <c r="F70" i="12" s="1"/>
  <c r="B13" i="12" l="1"/>
  <c r="A2" i="12"/>
  <c r="F1" i="12"/>
  <c r="F17"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16" i="11"/>
  <c r="C13" i="11"/>
  <c r="B13" i="11"/>
  <c r="A2" i="11"/>
  <c r="G1" i="11"/>
  <c r="E30" i="6"/>
  <c r="E28" i="6"/>
  <c r="D30" i="6"/>
  <c r="D28" i="6"/>
  <c r="F66" i="11" l="1"/>
  <c r="F67" i="11"/>
  <c r="C123" i="6"/>
  <c r="U3" i="3" l="1"/>
  <c r="R3" i="3"/>
  <c r="U10" i="3"/>
  <c r="U9" i="3"/>
  <c r="U8" i="3"/>
  <c r="U7" i="3"/>
  <c r="U6" i="3"/>
  <c r="U5" i="3"/>
  <c r="U4" i="3"/>
  <c r="R10" i="3"/>
  <c r="R9" i="3"/>
  <c r="R8" i="3"/>
  <c r="R7" i="3"/>
  <c r="M3" i="3" a="1"/>
  <c r="R6" i="3"/>
  <c r="R5" i="3"/>
  <c r="R4" i="3"/>
  <c r="C37" i="4"/>
  <c r="V2" i="3" l="1" a="1"/>
  <c r="S2" i="3" a="1"/>
  <c r="W2" i="3" a="1"/>
  <c r="T2" i="3" a="1"/>
  <c r="C1" i="8"/>
  <c r="A2" i="8"/>
  <c r="B13" i="8"/>
  <c r="C13" i="8"/>
  <c r="C166" i="5" l="1"/>
  <c r="C155" i="5"/>
  <c r="C144" i="5"/>
  <c r="C133" i="5"/>
  <c r="E27" i="6"/>
  <c r="D29" i="6"/>
  <c r="D27" i="6"/>
  <c r="F3" i="3" l="1" a="1"/>
  <c r="E3" i="3" a="1"/>
  <c r="G3" i="3" a="1"/>
  <c r="N3" i="3" a="1"/>
  <c r="E25" i="6"/>
  <c r="B13" i="4"/>
  <c r="B13" i="5"/>
  <c r="B13" i="6"/>
  <c r="B13" i="10"/>
  <c r="C17" i="6" l="1"/>
  <c r="C16" i="6"/>
  <c r="C13" i="10"/>
  <c r="A2" i="10"/>
  <c r="E1" i="10"/>
  <c r="E35" i="6"/>
  <c r="A2" i="4" l="1"/>
  <c r="A2" i="5"/>
  <c r="A2" i="6"/>
  <c r="C1" i="4"/>
  <c r="C1" i="5"/>
  <c r="E1" i="6"/>
  <c r="L3" i="3" a="1"/>
  <c r="C13" i="4"/>
  <c r="C13" i="5"/>
  <c r="C13" i="6"/>
  <c r="A16" i="1"/>
  <c r="E41" i="6" l="1"/>
  <c r="E42" i="6"/>
  <c r="E40" i="6"/>
  <c r="E39" i="6"/>
  <c r="E38" i="6"/>
  <c r="E37" i="6"/>
  <c r="E36" i="6"/>
  <c r="E123" i="6"/>
  <c r="E122" i="6"/>
  <c r="E34" i="6"/>
  <c r="E121" i="6"/>
  <c r="A17" i="1" l="1"/>
  <c r="A18" i="1" l="1"/>
  <c r="A19" i="1" s="1"/>
  <c r="A20" i="1" s="1"/>
  <c r="A21" i="1" s="1"/>
  <c r="A22" i="1" l="1"/>
  <c r="A23" i="1" l="1"/>
  <c r="A24" i="1" s="1"/>
  <c r="A27" i="1" s="1"/>
  <c r="A28" i="1" l="1"/>
  <c r="A29" i="1" s="1"/>
  <c r="A30" i="1" s="1"/>
  <c r="A31" i="1" s="1"/>
  <c r="A32" i="1" s="1"/>
  <c r="A33" i="1" s="1"/>
  <c r="A34" i="1" s="1"/>
  <c r="A35" i="1" s="1"/>
  <c r="A36" i="1" s="1"/>
  <c r="A37" i="1" s="1"/>
  <c r="A38" i="1" s="1"/>
  <c r="A41" i="1" l="1"/>
  <c r="A42" i="1" s="1"/>
  <c r="A43" i="1" s="1"/>
  <c r="D25" i="6"/>
  <c r="A44" i="1" l="1"/>
  <c r="A45" i="1" s="1"/>
  <c r="D35" i="6"/>
  <c r="D121" i="6"/>
  <c r="D36" i="6"/>
  <c r="D34" i="6"/>
  <c r="D37" i="6"/>
  <c r="D38" i="6"/>
  <c r="D42" i="6"/>
  <c r="D41" i="6"/>
  <c r="D40" i="6"/>
  <c r="D39" i="6"/>
  <c r="D123" i="6"/>
  <c r="D122" i="6"/>
  <c r="A50" i="1" l="1"/>
  <c r="A51" i="1" s="1"/>
  <c r="A52" i="1" s="1"/>
  <c r="A53" i="1" s="1"/>
  <c r="A54" i="1" s="1"/>
  <c r="A46" i="1"/>
  <c r="A16" i="8" s="1"/>
  <c r="A17" i="8" s="1"/>
  <c r="A18" i="8" s="1"/>
  <c r="A19" i="8" s="1"/>
  <c r="B155" i="5" l="1"/>
  <c r="B144" i="5"/>
  <c r="B133" i="5"/>
  <c r="B166" i="5"/>
  <c r="B17" i="6"/>
  <c r="A20" i="8"/>
  <c r="A21" i="8" l="1"/>
  <c r="A22" i="8" l="1"/>
  <c r="C25" i="6"/>
  <c r="A23" i="8" l="1"/>
  <c r="C27" i="6"/>
  <c r="C28" i="6" l="1"/>
  <c r="A24" i="8"/>
  <c r="A25" i="8" l="1"/>
  <c r="C29" i="6"/>
  <c r="A26" i="8" l="1"/>
  <c r="A27" i="8" s="1"/>
  <c r="C30" i="6"/>
  <c r="A28" i="8" l="1"/>
  <c r="A29" i="8" l="1"/>
  <c r="A30" i="8" l="1"/>
  <c r="A31" i="8" l="1"/>
  <c r="A32" i="8" l="1"/>
  <c r="B25" i="6" l="1"/>
  <c r="A33" i="8"/>
  <c r="B27" i="6" l="1"/>
  <c r="A34" i="8"/>
  <c r="B28" i="6" l="1"/>
  <c r="A35" i="8"/>
  <c r="E29" i="6" l="1"/>
  <c r="B29" i="6"/>
  <c r="A36" i="8"/>
  <c r="B30" i="6" l="1"/>
  <c r="A39" i="8"/>
  <c r="A40" i="8" s="1"/>
  <c r="A41" i="8" s="1"/>
  <c r="A42" i="8" s="1"/>
  <c r="A43" i="8" s="1"/>
  <c r="A44" i="8" s="1"/>
  <c r="A45" i="8" s="1"/>
  <c r="A16" i="10" s="1"/>
  <c r="A17" i="10" s="1"/>
  <c r="A18" i="10" s="1"/>
  <c r="A19" i="10" s="1"/>
  <c r="A20" i="10" s="1"/>
  <c r="A21" i="10" s="1"/>
  <c r="A22" i="10" s="1"/>
  <c r="A25" i="10" s="1"/>
  <c r="A26" i="10" s="1"/>
  <c r="A27" i="10" s="1"/>
  <c r="A28" i="10" s="1"/>
  <c r="A29" i="10" s="1"/>
  <c r="A32" i="10" s="1"/>
  <c r="A33" i="10" s="1"/>
  <c r="A34" i="10" s="1"/>
  <c r="A35" i="10" s="1"/>
  <c r="A38" i="10" s="1"/>
  <c r="A63" i="10" s="1"/>
  <c r="A64" i="10" s="1"/>
  <c r="A65" i="10" s="1"/>
  <c r="A66" i="10" s="1"/>
  <c r="A67" i="10" s="1"/>
  <c r="A68" i="10" l="1"/>
  <c r="A69" i="10" s="1"/>
  <c r="A70" i="10" s="1"/>
  <c r="A71" i="10" s="1"/>
  <c r="A74" i="10" s="1"/>
  <c r="A75" i="10" s="1"/>
  <c r="A76" i="10" s="1"/>
  <c r="A77" i="10" s="1"/>
  <c r="A78" i="10" s="1"/>
  <c r="A79" i="10" s="1"/>
  <c r="A80" i="10" s="1"/>
  <c r="A81" i="10" s="1"/>
  <c r="A82" i="10" s="1"/>
  <c r="A83" i="10" l="1"/>
  <c r="A84" i="10" s="1"/>
  <c r="A85" i="10" s="1"/>
  <c r="A86" i="10" s="1"/>
  <c r="A87" i="10" s="1"/>
  <c r="A88" i="10" s="1"/>
  <c r="A89" i="10" s="1"/>
  <c r="A90" i="10" s="1"/>
  <c r="A93" i="10" s="1"/>
  <c r="A94" i="10" s="1"/>
  <c r="A95" i="10" l="1"/>
  <c r="A16" i="6"/>
  <c r="A17" i="6" s="1"/>
  <c r="A18" i="6" s="1"/>
  <c r="B26" i="6" s="1"/>
  <c r="A19" i="6" l="1"/>
  <c r="A20" i="6" s="1"/>
  <c r="A21" i="6" s="1"/>
  <c r="A22" i="6" s="1"/>
  <c r="A25" i="6" s="1"/>
  <c r="A26" i="6" s="1"/>
  <c r="A27" i="6" s="1"/>
  <c r="B96" i="6"/>
  <c r="B203" i="6"/>
  <c r="B105" i="6"/>
  <c r="B173" i="6"/>
  <c r="B87" i="6"/>
  <c r="B140" i="6"/>
  <c r="B150" i="6"/>
  <c r="B66" i="6"/>
  <c r="B193" i="6"/>
  <c r="B130" i="6"/>
  <c r="B75" i="6"/>
  <c r="B48" i="6"/>
  <c r="B160" i="6"/>
  <c r="B183" i="6"/>
  <c r="B57" i="6"/>
  <c r="B114" i="6" l="1"/>
  <c r="B131" i="6"/>
  <c r="B76" i="6"/>
  <c r="B67" i="6"/>
  <c r="B151" i="6"/>
  <c r="B141" i="6"/>
  <c r="B49" i="6"/>
  <c r="B115" i="6"/>
  <c r="B204" i="6"/>
  <c r="B106" i="6"/>
  <c r="B194" i="6"/>
  <c r="B97" i="6"/>
  <c r="B184" i="6"/>
  <c r="B88" i="6"/>
  <c r="B174" i="6"/>
  <c r="B161" i="6"/>
  <c r="B58" i="6"/>
  <c r="A28" i="6"/>
  <c r="A29" i="6" l="1"/>
  <c r="B133" i="6" l="1"/>
  <c r="B117" i="6"/>
  <c r="B163" i="6"/>
  <c r="B153" i="6"/>
  <c r="B51" i="6"/>
  <c r="B206" i="6"/>
  <c r="B108" i="6"/>
  <c r="B196" i="6"/>
  <c r="B99" i="6"/>
  <c r="B186" i="6"/>
  <c r="B90" i="6"/>
  <c r="B176" i="6"/>
  <c r="B78" i="6"/>
  <c r="B69" i="6"/>
  <c r="B60" i="6"/>
  <c r="B143" i="6"/>
  <c r="A30" i="6"/>
  <c r="A31" i="6" l="1"/>
  <c r="A34" i="6" s="1"/>
  <c r="A35" i="6" s="1"/>
  <c r="A36" i="6" s="1"/>
  <c r="A37" i="6" s="1"/>
  <c r="A38" i="6" s="1"/>
  <c r="A39" i="6" s="1"/>
  <c r="A40" i="6" s="1"/>
  <c r="A41" i="6" s="1"/>
  <c r="A42" i="6" s="1"/>
  <c r="B81" i="6" s="1"/>
  <c r="A43" i="6" l="1"/>
  <c r="A45" i="6" s="1"/>
  <c r="A46" i="6" s="1"/>
  <c r="A47" i="6" s="1"/>
  <c r="A48" i="6" s="1"/>
  <c r="A49" i="6" s="1"/>
  <c r="A50" i="6" s="1"/>
  <c r="A51" i="6" s="1"/>
  <c r="A52" i="6" s="1"/>
  <c r="A54" i="6" s="1"/>
  <c r="A55" i="6" s="1"/>
  <c r="A56" i="6" s="1"/>
  <c r="A57" i="6" s="1"/>
  <c r="A58" i="6" s="1"/>
  <c r="A59" i="6" s="1"/>
  <c r="A60" i="6" s="1"/>
  <c r="A61" i="6" s="1"/>
  <c r="A63" i="6" s="1"/>
  <c r="A64" i="6" s="1"/>
  <c r="A65" i="6" s="1"/>
  <c r="A66" i="6" s="1"/>
  <c r="A67" i="6" s="1"/>
  <c r="A68" i="6" s="1"/>
  <c r="A69" i="6" s="1"/>
  <c r="A70" i="6" s="1"/>
  <c r="A72" i="6" s="1"/>
  <c r="A73" i="6" s="1"/>
  <c r="A74" i="6" s="1"/>
  <c r="A75" i="6" s="1"/>
  <c r="A76" i="6" s="1"/>
  <c r="A77" i="6" s="1"/>
  <c r="A78" i="6" s="1"/>
  <c r="A79" i="6" s="1"/>
  <c r="A81" i="6" s="1"/>
  <c r="A82" i="6" s="1"/>
  <c r="A84" i="6" s="1"/>
  <c r="A85" i="6" s="1"/>
  <c r="A86" i="6" s="1"/>
  <c r="A87" i="6" s="1"/>
  <c r="A88" i="6" s="1"/>
  <c r="A89" i="6" s="1"/>
  <c r="A90" i="6" s="1"/>
  <c r="A91" i="6" s="1"/>
  <c r="A93" i="6" s="1"/>
  <c r="A94" i="6" s="1"/>
  <c r="A95" i="6" s="1"/>
  <c r="A96" i="6" s="1"/>
  <c r="A97" i="6" s="1"/>
  <c r="A98" i="6" s="1"/>
  <c r="A99" i="6" s="1"/>
  <c r="A100" i="6" s="1"/>
  <c r="A102" i="6" s="1"/>
  <c r="A103" i="6" s="1"/>
  <c r="A104" i="6" s="1"/>
  <c r="A105" i="6" s="1"/>
  <c r="A106" i="6" s="1"/>
  <c r="A107" i="6" s="1"/>
  <c r="A108" i="6" s="1"/>
  <c r="A109" i="6" s="1"/>
  <c r="A111" i="6" s="1"/>
  <c r="A112" i="6" s="1"/>
  <c r="A113" i="6" s="1"/>
  <c r="A114" i="6" s="1"/>
  <c r="A115" i="6" s="1"/>
  <c r="A116" i="6" s="1"/>
  <c r="A117" i="6" s="1"/>
  <c r="A118" i="6" s="1"/>
  <c r="A121" i="6" s="1"/>
  <c r="A122" i="6" s="1"/>
  <c r="A123" i="6" s="1"/>
  <c r="A124" i="6" l="1"/>
  <c r="A126" i="6" s="1"/>
  <c r="A127" i="6" s="1"/>
  <c r="A128" i="6" s="1"/>
  <c r="A129" i="6" s="1"/>
  <c r="A130" i="6" s="1"/>
  <c r="A131" i="6" s="1"/>
  <c r="A132" i="6" s="1"/>
  <c r="A133" i="6" s="1"/>
  <c r="A134" i="6" s="1"/>
  <c r="A136" i="6" s="1"/>
  <c r="A137" i="6" s="1"/>
  <c r="A138" i="6" s="1"/>
  <c r="A139" i="6" s="1"/>
  <c r="A140" i="6" s="1"/>
  <c r="A141" i="6" s="1"/>
  <c r="A142" i="6" s="1"/>
  <c r="A143" i="6" s="1"/>
  <c r="A144" i="6" s="1"/>
  <c r="A146" i="6" s="1"/>
  <c r="A147" i="6" s="1"/>
  <c r="A148" i="6" s="1"/>
  <c r="A149" i="6" s="1"/>
  <c r="A150" i="6" s="1"/>
  <c r="A151" i="6" s="1"/>
  <c r="A152" i="6" s="1"/>
  <c r="A153" i="6" s="1"/>
  <c r="A154" i="6" s="1"/>
  <c r="A156" i="6" s="1"/>
  <c r="A157" i="6" s="1"/>
  <c r="A158" i="6" s="1"/>
  <c r="A159" i="6" s="1"/>
  <c r="A160" i="6" s="1"/>
  <c r="A161" i="6" s="1"/>
  <c r="A162" i="6" s="1"/>
  <c r="A163" i="6" s="1"/>
  <c r="A164" i="6" s="1"/>
  <c r="A166" i="6" s="1"/>
  <c r="A167" i="6" s="1"/>
  <c r="A169" i="6" s="1"/>
  <c r="A170" i="6" s="1"/>
  <c r="A171" i="6" s="1"/>
  <c r="A172" i="6" s="1"/>
  <c r="A173" i="6" s="1"/>
  <c r="A174" i="6" s="1"/>
  <c r="A175" i="6" s="1"/>
  <c r="A176" i="6" s="1"/>
  <c r="A177" i="6" s="1"/>
  <c r="A179" i="6" s="1"/>
  <c r="A180" i="6" s="1"/>
  <c r="A181" i="6" s="1"/>
  <c r="A182" i="6" s="1"/>
  <c r="A183" i="6" s="1"/>
  <c r="A184" i="6" s="1"/>
  <c r="A185" i="6" s="1"/>
  <c r="A186" i="6" s="1"/>
  <c r="A187" i="6" s="1"/>
  <c r="B166" i="6"/>
  <c r="A189" i="6" l="1"/>
  <c r="A190" i="6" s="1"/>
  <c r="A191" i="6" s="1"/>
  <c r="A192" i="6" s="1"/>
  <c r="A193" i="6" s="1"/>
  <c r="A194" i="6" s="1"/>
  <c r="A195" i="6" s="1"/>
  <c r="A196" i="6" s="1"/>
  <c r="A197" i="6" s="1"/>
  <c r="A199" i="6" s="1"/>
  <c r="A200" i="6" l="1"/>
  <c r="A201" i="6" s="1"/>
  <c r="A202" i="6" s="1"/>
  <c r="A203" i="6" s="1"/>
  <c r="A204" i="6" s="1"/>
  <c r="A205" i="6" l="1"/>
  <c r="A206" i="6" s="1"/>
  <c r="A207" i="6" s="1"/>
  <c r="A16" i="5" l="1"/>
  <c r="A17" i="5" l="1"/>
  <c r="A18" i="5" s="1"/>
  <c r="A19" i="5" s="1"/>
  <c r="A20" i="5" s="1"/>
  <c r="A21" i="5" s="1"/>
  <c r="A22" i="5" s="1"/>
  <c r="A23" i="5" s="1"/>
  <c r="A24" i="5" s="1"/>
  <c r="A27" i="5" s="1"/>
  <c r="A28" i="5" s="1"/>
  <c r="A29" i="5" s="1"/>
  <c r="A30" i="5" s="1"/>
  <c r="A31" i="5" s="1"/>
  <c r="A32" i="5" s="1"/>
  <c r="A33" i="5" s="1"/>
  <c r="A34" i="5" s="1"/>
  <c r="A35" i="5" s="1"/>
  <c r="A38" i="5" s="1"/>
  <c r="A39" i="5" s="1"/>
  <c r="A40" i="5" s="1"/>
  <c r="A41" i="5" s="1"/>
  <c r="A42" i="5" s="1"/>
  <c r="A43" i="5" s="1"/>
  <c r="A44" i="5" s="1"/>
  <c r="A45" i="5" s="1"/>
  <c r="A46" i="5" s="1"/>
  <c r="A49" i="5" s="1"/>
  <c r="A50" i="5" s="1"/>
  <c r="A51" i="5" s="1"/>
  <c r="A52" i="5" s="1"/>
  <c r="A53" i="5" s="1"/>
  <c r="A54" i="5" s="1"/>
  <c r="A55" i="5" s="1"/>
  <c r="A56" i="5" s="1"/>
  <c r="A57" i="5" s="1"/>
  <c r="A60" i="5" s="1"/>
  <c r="A61" i="5" s="1"/>
  <c r="A62" i="5" s="1"/>
  <c r="A63" i="5" s="1"/>
  <c r="A64" i="5" s="1"/>
  <c r="A65" i="5" s="1"/>
  <c r="A66" i="5" s="1"/>
  <c r="A67" i="5" s="1"/>
  <c r="A68" i="5" s="1"/>
  <c r="A71" i="5" s="1"/>
  <c r="A72" i="5" s="1"/>
  <c r="A73" i="5" s="1"/>
  <c r="A74" i="5" s="1"/>
  <c r="A75" i="5" s="1"/>
  <c r="A76" i="5" s="1"/>
  <c r="A77" i="5" s="1"/>
  <c r="A78" i="5" s="1"/>
  <c r="A79" i="5" s="1"/>
  <c r="A82" i="5" s="1"/>
  <c r="A83" i="5" s="1"/>
  <c r="A84" i="5" s="1"/>
  <c r="A85" i="5" s="1"/>
  <c r="A86" i="5" s="1"/>
  <c r="A87" i="5" s="1"/>
  <c r="A88" i="5" s="1"/>
  <c r="A89" i="5" s="1"/>
  <c r="A90" i="5" s="1"/>
  <c r="A93" i="5" s="1"/>
  <c r="A94" i="5" s="1"/>
  <c r="A95" i="5" s="1"/>
  <c r="A96" i="5" s="1"/>
  <c r="A97" i="5" s="1"/>
  <c r="A98" i="5" s="1"/>
  <c r="A99" i="5" s="1"/>
  <c r="A100" i="5" s="1"/>
  <c r="A101" i="5" s="1"/>
  <c r="A104" i="5" s="1"/>
  <c r="A105" i="5" s="1"/>
  <c r="A106" i="5" s="1"/>
  <c r="A107" i="5" s="1"/>
  <c r="A108" i="5" s="1"/>
  <c r="A109" i="5" s="1"/>
  <c r="A110" i="5" s="1"/>
  <c r="A111" i="5" s="1"/>
  <c r="A112" i="5" s="1"/>
  <c r="A115" i="5" s="1"/>
  <c r="A116" i="5" s="1"/>
  <c r="A117" i="5" s="1"/>
  <c r="A118" i="5" s="1"/>
  <c r="A119" i="5" s="1"/>
  <c r="A120" i="5" s="1"/>
  <c r="A121" i="5" s="1"/>
  <c r="A122" i="5" s="1"/>
  <c r="A123" i="5" s="1"/>
  <c r="A126" i="5" s="1"/>
  <c r="A127" i="5" s="1"/>
  <c r="A128" i="5" s="1"/>
  <c r="A129" i="5" s="1"/>
  <c r="A130" i="5" s="1"/>
  <c r="A131" i="5" s="1"/>
  <c r="A132" i="5" s="1"/>
  <c r="A133" i="5" s="1"/>
  <c r="A134" i="5" s="1"/>
  <c r="A137" i="5" s="1"/>
  <c r="A138" i="5" s="1"/>
  <c r="A139" i="5" s="1"/>
  <c r="A140" i="5" s="1"/>
  <c r="A141" i="5" s="1"/>
  <c r="A142" i="5" s="1"/>
  <c r="A143" i="5" s="1"/>
  <c r="A144" i="5" s="1"/>
  <c r="A145" i="5" s="1"/>
  <c r="A148" i="5" s="1"/>
  <c r="A149" i="5" s="1"/>
  <c r="A150" i="5" s="1"/>
  <c r="A151" i="5" s="1"/>
  <c r="A152" i="5" s="1"/>
  <c r="A153" i="5" s="1"/>
  <c r="A154" i="5" s="1"/>
  <c r="A155" i="5" s="1"/>
  <c r="A156" i="5" s="1"/>
  <c r="A159" i="5" s="1"/>
  <c r="A160" i="5" s="1"/>
  <c r="A161" i="5" s="1"/>
  <c r="A162" i="5" s="1"/>
  <c r="A163" i="5" s="1"/>
  <c r="A164" i="5" s="1"/>
  <c r="A165" i="5" s="1"/>
  <c r="A166" i="5" s="1"/>
  <c r="A167" i="5" s="1"/>
  <c r="A16" i="11" l="1"/>
  <c r="A66" i="11" l="1"/>
  <c r="A67" i="11" s="1"/>
  <c r="A16" i="12" l="1"/>
  <c r="A17" i="12" s="1"/>
  <c r="B70" i="12" s="1"/>
  <c r="A20" i="12" l="1"/>
  <c r="A70" i="12" s="1"/>
  <c r="A16" i="4" l="1"/>
  <c r="A17" i="4" s="1"/>
  <c r="A18" i="4" s="1"/>
  <c r="A19" i="4" s="1"/>
  <c r="A20" i="4" s="1"/>
  <c r="A21" i="4" s="1"/>
  <c r="A22" i="4" s="1"/>
  <c r="A23" i="4" l="1"/>
  <c r="A24" i="4" s="1"/>
  <c r="A25" i="4" s="1"/>
  <c r="A26" i="4" s="1"/>
  <c r="A27" i="4" s="1"/>
  <c r="A28" i="4" s="1"/>
  <c r="A29" i="4" s="1"/>
  <c r="A32" i="4" s="1"/>
  <c r="A33" i="4" s="1"/>
  <c r="A36" i="4" s="1"/>
  <c r="A37"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<sst xmlns="http://schemas.openxmlformats.org/spreadsheetml/2006/main" count="8080" uniqueCount="3782">
  <si>
    <t>LLT(c) RFP Proposal Workbook</t>
  </si>
  <si>
    <t>Proponent Information Worksheet</t>
  </si>
  <si>
    <t>Instructions:</t>
  </si>
  <si>
    <r>
      <t xml:space="preserve">(i) All green fields should be completed. If an </t>
    </r>
    <r>
      <rPr>
        <i/>
        <sz val="11"/>
        <rFont val="Aptos Narrow"/>
        <family val="2"/>
        <scheme val="minor"/>
      </rPr>
      <t>&lt;if applicable&gt; item</t>
    </r>
    <r>
      <rPr>
        <sz val="11"/>
        <rFont val="Aptos Narrow"/>
        <family val="2"/>
        <scheme val="minor"/>
      </rPr>
      <t xml:space="preserve"> is not applicable, please indicate "Not Applicable" in the associated field. If an </t>
    </r>
    <r>
      <rPr>
        <i/>
        <sz val="11"/>
        <rFont val="Aptos Narrow"/>
        <family val="2"/>
        <scheme val="minor"/>
      </rPr>
      <t>&lt;if applicable&gt;</t>
    </r>
    <r>
      <rPr>
        <sz val="11"/>
        <rFont val="Aptos Narrow"/>
        <family val="2"/>
        <scheme val="minor"/>
      </rPr>
      <t xml:space="preserve"> dropdown list item is not applicable, no selection is required.</t>
    </r>
  </si>
  <si>
    <t>(ii) Proponents are encouraged to complete items in order as some items may depend on inputs from earlier items.</t>
  </si>
  <si>
    <t>(iii) Where numeric values are instructed to be to 2 decimal places, values will be rounded to 2 decimal places.</t>
  </si>
  <si>
    <t>(iv) White fields will be populated automatically to reflect calculations or match inputs from fields elsewhere in the Proposal Workbook.</t>
  </si>
  <si>
    <t>(v) Red cells flag potential input errors (e.g., missing dropdown selection, inconsistent information)</t>
  </si>
  <si>
    <t>Item</t>
  </si>
  <si>
    <t>Unique Project ID</t>
  </si>
  <si>
    <t xml:space="preserve">LLT Capacity Project Unique Project ID: </t>
  </si>
  <si>
    <t>Proponent Information</t>
  </si>
  <si>
    <t>Legal name of Proponent:</t>
  </si>
  <si>
    <t>Proponent entity type (e.g. corporation, limited partnership):</t>
  </si>
  <si>
    <t>&lt;select one&gt;</t>
  </si>
  <si>
    <t>Proponent entity type if "other":</t>
  </si>
  <si>
    <t>Proponent is formed/incorporated under the laws of [enter jurisdiction]:</t>
  </si>
  <si>
    <t>Name of general partner if limited partnership:</t>
  </si>
  <si>
    <t>General partner is formed/incorporated under the laws of [enter jurisdiction]:</t>
  </si>
  <si>
    <r>
      <t xml:space="preserve">List of legal name(s) of Person(s) that Control the Proponent and Person(s) that the Proponent Controls (if a company is a publicly traded company, include the name of the exchange): </t>
    </r>
    <r>
      <rPr>
        <i/>
        <sz val="11"/>
        <rFont val="Aptos Narrow"/>
        <family val="2"/>
        <scheme val="minor"/>
      </rPr>
      <t>&lt;if applicable&gt;</t>
    </r>
  </si>
  <si>
    <r>
      <t xml:space="preserve">Legal name of Proponent's Ultimate Controlling Parent(s):  </t>
    </r>
    <r>
      <rPr>
        <i/>
        <sz val="11"/>
        <rFont val="Aptos Narrow"/>
        <family val="2"/>
        <scheme val="minor"/>
      </rPr>
      <t>&lt;if applicable&gt;</t>
    </r>
  </si>
  <si>
    <t>Are the securities of the Proponent or any Control Group Member of the Proponent listed on any public exchange:</t>
  </si>
  <si>
    <t>Contact Information</t>
  </si>
  <si>
    <t>Primary contact name:</t>
  </si>
  <si>
    <t>Primary contact title:</t>
  </si>
  <si>
    <t>Primary contact mailing address:</t>
  </si>
  <si>
    <t>Primary contact phone number:</t>
  </si>
  <si>
    <t>Primary contact email address:</t>
  </si>
  <si>
    <t>Secondary contact name:</t>
  </si>
  <si>
    <t>Secondary contact title:</t>
  </si>
  <si>
    <t>Secondary contact mailing address:</t>
  </si>
  <si>
    <t>Secondary contact phone number:</t>
  </si>
  <si>
    <t>Secondary contact email address:</t>
  </si>
  <si>
    <t>Proponent mailing address for notices:</t>
  </si>
  <si>
    <r>
      <t xml:space="preserve">Additional Proponent email address for notices: </t>
    </r>
    <r>
      <rPr>
        <i/>
        <sz val="11"/>
        <rFont val="Aptos Narrow"/>
        <family val="2"/>
        <scheme val="minor"/>
      </rPr>
      <t>&lt;if applicable&gt;</t>
    </r>
  </si>
  <si>
    <t>Proponent Public Contact Details (pursuant to Section 3.11 under the LLT(c) RFP)</t>
  </si>
  <si>
    <t>Proponent general email address:</t>
  </si>
  <si>
    <t>Proponent general phone number:</t>
  </si>
  <si>
    <t>Proponent general mailing address:</t>
  </si>
  <si>
    <t>Proponent public relations contact(s):</t>
  </si>
  <si>
    <r>
      <t xml:space="preserve">Proponent/LLT Capacity Project website link: </t>
    </r>
    <r>
      <rPr>
        <i/>
        <sz val="11"/>
        <rFont val="Aptos Narrow"/>
        <family val="2"/>
        <scheme val="minor"/>
      </rPr>
      <t>&lt;if available&gt;</t>
    </r>
  </si>
  <si>
    <r>
      <t xml:space="preserve">Corporate or branding affiliation: </t>
    </r>
    <r>
      <rPr>
        <i/>
        <sz val="11"/>
        <rFont val="Aptos Narrow"/>
        <family val="2"/>
        <scheme val="minor"/>
      </rPr>
      <t>&lt;if applicable&gt;</t>
    </r>
  </si>
  <si>
    <t>Proponent Payment Account Information (information for Section 5.5 of the LLT(c) Contract)</t>
  </si>
  <si>
    <t>Account name:</t>
  </si>
  <si>
    <t>Swift code:</t>
  </si>
  <si>
    <t>Bank number:</t>
  </si>
  <si>
    <t>Transit number:</t>
  </si>
  <si>
    <t>Account number:</t>
  </si>
  <si>
    <t>Proponent's HST registration number:</t>
  </si>
  <si>
    <t>Project Information Worksheet</t>
  </si>
  <si>
    <t>LLT Capacity Project Information</t>
  </si>
  <si>
    <t>LLT Capacity Project name:</t>
  </si>
  <si>
    <t>LLT Capacity Project energy source type:</t>
  </si>
  <si>
    <t>Storage</t>
  </si>
  <si>
    <t>LLT Capacity Project Eligible LDES Technology class:</t>
  </si>
  <si>
    <r>
      <t xml:space="preserve">LLT Capacity Project Eligible LDES Technology:
</t>
    </r>
    <r>
      <rPr>
        <i/>
        <sz val="11"/>
        <rFont val="Aptos Narrow"/>
        <family val="2"/>
        <scheme val="minor"/>
      </rPr>
      <t>&lt;Eligible LDES Technology class must be selected first&gt;</t>
    </r>
  </si>
  <si>
    <t>LLT Capacity Project Duration Capability (value in whole hours):</t>
  </si>
  <si>
    <r>
      <rPr>
        <sz val="11"/>
        <color theme="1"/>
        <rFont val="Aptos Narrow"/>
        <family val="2"/>
        <scheme val="minor"/>
      </rPr>
      <t>Proposal/Primary Proposal PQ Nameplate Capacity (MW) (value to 2 decimal places):</t>
    </r>
  </si>
  <si>
    <t>Proposal/Primary Proposal PQ Contract Capacity (Summer) (MW) (value to 2 decimal places):</t>
  </si>
  <si>
    <t>Proposal/Primary Proposal PQ Withdrawal Capability (Summer) (MW) (value to 2 decimal places):</t>
  </si>
  <si>
    <t>Proposal/Primary Proposal PQ Contract Capacity (Winter) (MW) (value to 2 decimal places):</t>
  </si>
  <si>
    <t>Proposal/Primary Proposal PQ Withdrawal Capability (Winter) (MW) (value to 2 decimal places):</t>
  </si>
  <si>
    <t>The Proponent is proposing Proposal PQ Alternate(s) as part of the Prescribed Form: Economic Bid Statement (Capacity):</t>
  </si>
  <si>
    <r>
      <t xml:space="preserve">Proposal PQ Alternate 1 Nameplate Capacity (MW) (value to 2 decimal places): </t>
    </r>
    <r>
      <rPr>
        <i/>
        <sz val="11"/>
        <rFont val="Aptos Narrow"/>
        <family val="2"/>
        <scheme val="minor"/>
      </rPr>
      <t>&lt;provide if proposing at least 1 Proposal PQ Alternate as part of the Prescribed Form: Economic Bid Statement (Capacity)&gt;</t>
    </r>
  </si>
  <si>
    <r>
      <t xml:space="preserve">Proposal PQ Alternate 1 Contract Capacity (Summer) (MW) (value to 2 decimal places): </t>
    </r>
    <r>
      <rPr>
        <i/>
        <sz val="11"/>
        <rFont val="Aptos Narrow"/>
        <family val="2"/>
        <scheme val="minor"/>
      </rPr>
      <t>&lt;provide if proposing at least 1 Proposal PQ Alternate as part of the Prescribed Form: Economic Bid Statement (Capacity)&gt;</t>
    </r>
  </si>
  <si>
    <r>
      <t xml:space="preserve">Proposal PQ Alternate 1 Withdrawal Capability (Summer) (MW) (value to 2 decimal places): </t>
    </r>
    <r>
      <rPr>
        <i/>
        <sz val="11"/>
        <rFont val="Aptos Narrow"/>
        <family val="2"/>
        <scheme val="minor"/>
      </rPr>
      <t>&lt;provide if proposing at least 1 Proposal PQ Alternate as part of the Prescribed Form: Economic Bid Statement (Capacity)&gt;</t>
    </r>
  </si>
  <si>
    <r>
      <t xml:space="preserve">Proposal PQ Alternate 1 Contract Capacity (Winter) (MW) (value to 2 decimal places): </t>
    </r>
    <r>
      <rPr>
        <i/>
        <sz val="11"/>
        <rFont val="Aptos Narrow"/>
        <family val="2"/>
        <scheme val="minor"/>
      </rPr>
      <t>&lt;provide if proposing at least 1 Proposal PQ Alternate as part of the Prescribed Form: Economic Bid Statement (Capacity)&gt;</t>
    </r>
  </si>
  <si>
    <r>
      <t xml:space="preserve">Proposal PQ Alternate 1 Withdrawal Capability (Winter) (MW) (value to 2 decimal places): </t>
    </r>
    <r>
      <rPr>
        <i/>
        <sz val="11"/>
        <rFont val="Aptos Narrow"/>
        <family val="2"/>
        <scheme val="minor"/>
      </rPr>
      <t>&lt;provide if proposing at least 1 Proposal PQ Alternate as part of the Prescribed Form: Economic Bid Statement (Capacity)&gt;</t>
    </r>
  </si>
  <si>
    <r>
      <t xml:space="preserve">Proposal PQ Alternate 2 Nameplate Capacity (MW) (value to 2 decimal places): </t>
    </r>
    <r>
      <rPr>
        <i/>
        <sz val="11"/>
        <rFont val="Aptos Narrow"/>
        <family val="2"/>
        <scheme val="minor"/>
      </rPr>
      <t>&lt;provide if proposing 2 Proposal PQ Alternates as part of the Prescribed Form: Economic Bid Statement (Capacity)&gt;</t>
    </r>
  </si>
  <si>
    <r>
      <t xml:space="preserve">Proposal PQ Alternate 2 Contract Capacity (Summer) (MW) (value to 2 decimal places): </t>
    </r>
    <r>
      <rPr>
        <i/>
        <sz val="11"/>
        <rFont val="Aptos Narrow"/>
        <family val="2"/>
        <scheme val="minor"/>
      </rPr>
      <t>&lt;provide if proposing 2 Proposal PQ Alternates as part of the Prescribed Form: Economic Bid Statement (Capacity)&gt;</t>
    </r>
  </si>
  <si>
    <r>
      <t xml:space="preserve">Proposal PQ Alternate 2 Withdrawal Capability (Summer) (MW) (value to 2 decimal places): </t>
    </r>
    <r>
      <rPr>
        <i/>
        <sz val="11"/>
        <rFont val="Aptos Narrow"/>
        <family val="2"/>
        <scheme val="minor"/>
      </rPr>
      <t>&lt;provide if proposing 2 Proposal PQ Alternates as part of the Prescribed Form: Economic Bid Statement (Capacity)&gt;</t>
    </r>
  </si>
  <si>
    <r>
      <t xml:space="preserve">Proposal PQ Alternate 2 Contract Capacity (Winter) (MW) (value to 2 decimal places): </t>
    </r>
    <r>
      <rPr>
        <i/>
        <sz val="11"/>
        <rFont val="Aptos Narrow"/>
        <family val="2"/>
        <scheme val="minor"/>
      </rPr>
      <t>&lt;provide if proposing 2 Proposal PQ Alternates as part of the Prescribed Form: Economic Bid Statement (Capacity)&gt;</t>
    </r>
  </si>
  <si>
    <r>
      <t xml:space="preserve">Proposal PQ Alternate 2 Withdrawal Capability (Winter) (MW) (value to 2 decimal places): </t>
    </r>
    <r>
      <rPr>
        <i/>
        <sz val="11"/>
        <rFont val="Aptos Narrow"/>
        <family val="2"/>
        <scheme val="minor"/>
      </rPr>
      <t>&lt;provide if proposing 2 Proposal PQ Alternates as part of the Prescribed Form: Economic Bid Statement (Capacity)&gt;</t>
    </r>
  </si>
  <si>
    <t>Detailed Description of Facility (information for Exhibit A of the LLT(c) Contract)</t>
  </si>
  <si>
    <t>Overview of Facility (provide a brief summary of the LLT Capacity Project):</t>
  </si>
  <si>
    <t>Site Description (include details such as size of the project site, zoning of land, relevant usage and physical properties of the site and name of the municipality/county):</t>
  </si>
  <si>
    <t>Facility design (provide a high level design overview):</t>
  </si>
  <si>
    <r>
      <t xml:space="preserve">Major equipment (e.g., generators, transformers, battery units, turbines, etc.) </t>
    </r>
    <r>
      <rPr>
        <sz val="11"/>
        <color theme="1"/>
        <rFont val="Aptos Narrow"/>
        <family val="2"/>
        <scheme val="minor"/>
      </rPr>
      <t>(description of manufacturer ratings of specified major equipment should be consistent with the stated LLT Capacity Project Nameplate Capacity):</t>
    </r>
  </si>
  <si>
    <t>List of environmental approvals and permits, and status (including, but not limited to relevant municipal, provincial, federal, conservation authority and other approvals and permits), including a description of the Facility’s treatment under the Ontario Ministry of the Environment’s “Guide to Environmental Assessment Requirements for Electricity Projects”:</t>
  </si>
  <si>
    <t>Fuel supply (including, where applicable, fuel provider and description of the infrastructure):</t>
  </si>
  <si>
    <t>Electrical interconnection (confirm type of connection, relative location of the connection on the project site and any work required to connect the Facility):</t>
  </si>
  <si>
    <t>Project Site Information Worksheet</t>
  </si>
  <si>
    <t>General Project Site Information</t>
  </si>
  <si>
    <t xml:space="preserve">Project Site address [Address (including street number, street name, etc.), description of Indigenous Lands as defined in the LLT(c) RFP, and/or other applicable Project Site address information]: </t>
  </si>
  <si>
    <t>Census division location of the Project Site:</t>
  </si>
  <si>
    <r>
      <t xml:space="preserve">City/town of the Project Site (closest city/town):
</t>
    </r>
    <r>
      <rPr>
        <i/>
        <sz val="11"/>
        <rFont val="Aptos Narrow"/>
        <family val="2"/>
        <scheme val="minor"/>
      </rPr>
      <t>&lt;Census division location must be selected first&gt;</t>
    </r>
  </si>
  <si>
    <r>
      <t xml:space="preserve">Postal code of Project Site (closest postal code):
</t>
    </r>
    <r>
      <rPr>
        <i/>
        <sz val="11"/>
        <rFont val="Aptos Narrow"/>
        <family val="2"/>
        <scheme val="minor"/>
      </rPr>
      <t>&lt;City/town must be selected first&gt;</t>
    </r>
  </si>
  <si>
    <t xml:space="preserve">Where only the 3 character forward sortation area (FSA) of the postal code is listed, provide the last 3 characters of the postal code: </t>
  </si>
  <si>
    <r>
      <t xml:space="preserve">GPS Latitude coordinate of the Project Site (e.g. ##.######):
</t>
    </r>
    <r>
      <rPr>
        <i/>
        <sz val="11"/>
        <color theme="1"/>
        <rFont val="Aptos Narrow"/>
        <family val="2"/>
        <scheme val="minor"/>
      </rPr>
      <t>&lt;GPS coordinates should be provided in decimal degrees&gt;</t>
    </r>
  </si>
  <si>
    <r>
      <t xml:space="preserve">GPS Longitude coordinate of the Project Site (e.g. -##.######):
</t>
    </r>
    <r>
      <rPr>
        <i/>
        <sz val="11"/>
        <color theme="1"/>
        <rFont val="Aptos Narrow"/>
        <family val="2"/>
        <scheme val="minor"/>
      </rPr>
      <t>&lt;GPS coordinates should be provided in decimal degrees&gt;</t>
    </r>
  </si>
  <si>
    <t>Project Site - Provincial Crown Land Project Information</t>
  </si>
  <si>
    <t>The LLT Capacity Project is a Provincial Crown Land Project:</t>
  </si>
  <si>
    <r>
      <t xml:space="preserve">Public Land Site Report number: </t>
    </r>
    <r>
      <rPr>
        <i/>
        <sz val="11"/>
        <rFont val="Aptos Narrow"/>
        <family val="2"/>
        <scheme val="minor"/>
      </rPr>
      <t>&lt;if the LLT Capacity Project is a Provincial Crown Land Project&gt;</t>
    </r>
  </si>
  <si>
    <r>
      <t xml:space="preserve">Provincial Crown Land site description (should be consistent with the Public Land Site Report Form): </t>
    </r>
    <r>
      <rPr>
        <i/>
        <sz val="11"/>
        <rFont val="Aptos Narrow"/>
        <family val="2"/>
        <scheme val="minor"/>
      </rPr>
      <t>&lt;if the LLT Capacity Project is a Provincial Crown Land Project&gt;</t>
    </r>
  </si>
  <si>
    <r>
      <t xml:space="preserve">The Proponent is the Applicant of Record for the proposed Project Site: </t>
    </r>
    <r>
      <rPr>
        <i/>
        <sz val="11"/>
        <rFont val="Aptos Narrow"/>
        <family val="2"/>
        <scheme val="minor"/>
      </rPr>
      <t>&lt;if the LLT Capacity Project is a Provincial Crown Land Project&gt;</t>
    </r>
  </si>
  <si>
    <r>
      <t xml:space="preserve">Applicant of Record ID #: </t>
    </r>
    <r>
      <rPr>
        <i/>
        <sz val="11"/>
        <rFont val="Aptos Narrow"/>
        <family val="2"/>
        <scheme val="minor"/>
      </rPr>
      <t>&lt;if the Proponent is the Applicant of Record for the proposed Project Site&gt;</t>
    </r>
  </si>
  <si>
    <t>Project Site - Federal Crown Land Project Information</t>
  </si>
  <si>
    <t>The LLT Capacity Project is a Federal Crown Land Project:</t>
  </si>
  <si>
    <r>
      <t xml:space="preserve">Does the Federal Crown Land Project include Federal Crown Land that is subject to a Survey Permit or Priority Permit: </t>
    </r>
    <r>
      <rPr>
        <i/>
        <sz val="11"/>
        <rFont val="Aptos Narrow"/>
        <family val="2"/>
        <scheme val="minor"/>
      </rPr>
      <t>&lt;if the LLT Capacity Project is a Federal Crown Land Project&gt;</t>
    </r>
  </si>
  <si>
    <r>
      <t xml:space="preserve">Federal Crown Land site description (should be consistent with the Survey Permit or Priority Permit as applicable): </t>
    </r>
    <r>
      <rPr>
        <i/>
        <sz val="11"/>
        <rFont val="Aptos Narrow"/>
        <family val="2"/>
        <scheme val="minor"/>
      </rPr>
      <t>&lt;if the LLT Capacity Project is a Federal Crown Land Project subject to a Survey Permit or Priority Permit&gt;</t>
    </r>
  </si>
  <si>
    <r>
      <t xml:space="preserve">Does the Federal Crown Land Project include Federal Crown Land that is </t>
    </r>
    <r>
      <rPr>
        <b/>
        <u/>
        <sz val="11"/>
        <rFont val="Aptos Narrow"/>
        <family val="2"/>
        <scheme val="minor"/>
      </rPr>
      <t>not</t>
    </r>
    <r>
      <rPr>
        <sz val="11"/>
        <rFont val="Aptos Narrow"/>
        <family val="2"/>
        <scheme val="minor"/>
      </rPr>
      <t xml:space="preserve"> subject to a Survey Permit or Priority Permit: </t>
    </r>
    <r>
      <rPr>
        <i/>
        <sz val="11"/>
        <rFont val="Aptos Narrow"/>
        <family val="2"/>
        <scheme val="minor"/>
      </rPr>
      <t>&lt;if the LLT Capacity Project is a Federal Crown Land Project&gt;</t>
    </r>
  </si>
  <si>
    <t>Project Site - Property Description</t>
  </si>
  <si>
    <t>Property (PIN or Property description)</t>
  </si>
  <si>
    <t>Name(s) of the Property Owner(s)</t>
  </si>
  <si>
    <t>Type of lands Property is located on</t>
  </si>
  <si>
    <r>
      <t xml:space="preserve">List of Properties located on Indigenous Lands, Municipal Lands, Unincorporated Territory, and/or Federal Crown Lands that are not subject to a Survey Permit or Priority Permit that are included in the Project Site: </t>
    </r>
    <r>
      <rPr>
        <i/>
        <sz val="11"/>
        <rFont val="Aptos Narrow"/>
        <family val="2"/>
        <scheme val="minor"/>
      </rPr>
      <t>&lt;if the Project Site is located on Indigenous Lands, Municipal Lands, Unincorporated Territory, and/or Federal Crown Lands that are not subject to a Survey Permit or Priority Permit&gt;</t>
    </r>
    <r>
      <rPr>
        <sz val="11"/>
        <rFont val="Aptos Narrow"/>
        <family val="2"/>
        <scheme val="minor"/>
      </rPr>
      <t xml:space="preserve">
</t>
    </r>
    <r>
      <rPr>
        <i/>
        <sz val="11"/>
        <rFont val="Aptos Narrow"/>
        <family val="2"/>
        <scheme val="minor"/>
      </rPr>
      <t>&lt;Each row must contain information for a single Property&gt;
&lt;For the Property column, input the Property Identification Number (PIN). If PIN is not available use legal description by lot and/or parcel number or similar legal description or by other appropriate description using metes and bounds or GPS coordinates&gt;</t>
    </r>
    <r>
      <rPr>
        <sz val="11"/>
        <rFont val="Aptos Narrow"/>
        <family val="2"/>
        <scheme val="minor"/>
      </rPr>
      <t xml:space="preserve">
</t>
    </r>
    <r>
      <rPr>
        <i/>
        <sz val="11"/>
        <rFont val="Aptos Narrow"/>
        <family val="2"/>
        <scheme val="minor"/>
      </rPr>
      <t>&lt;If there are not enough rows to list all of Properties on Indigenous Lands, Municipal Lands, Unincorporated Territory, and/or Federal Crown Lands that are not subject to a Survey Permit or Priority Permit that make up the Project Site, please indicate in one of the rows that the list of Properties is continued in a separate attachment. The separate attachment should be in a similar excel format and contain the same information as this section of the Proposal Workbook&gt;</t>
    </r>
  </si>
  <si>
    <t>Project Site - Indigenous Lands Information</t>
  </si>
  <si>
    <t>The Project Site is proposed to be located in whole or in part on Indigenous Lands:</t>
  </si>
  <si>
    <r>
      <t xml:space="preserve">Indigenous Community 1 - Name of the Indigenous Community with authority over the Indigenous Lands: </t>
    </r>
    <r>
      <rPr>
        <i/>
        <sz val="11"/>
        <rFont val="Aptos Narrow"/>
        <family val="2"/>
        <scheme val="minor"/>
      </rPr>
      <t>&lt;applicable if the Project Site is located on Indigenous Lands&gt;</t>
    </r>
  </si>
  <si>
    <r>
      <t xml:space="preserve">Indigenous Community 1 - Form of Indigenous Support Confirmation: </t>
    </r>
    <r>
      <rPr>
        <i/>
        <sz val="11"/>
        <rFont val="Aptos Narrow"/>
        <family val="2"/>
        <scheme val="minor"/>
      </rPr>
      <t>&lt;applicable if the Project Site is located on Indigenous Lands&gt;</t>
    </r>
  </si>
  <si>
    <r>
      <t xml:space="preserve">Indigenous Community 2 - Name of the Indigenous Community with authority over the Indigenous Lands: </t>
    </r>
    <r>
      <rPr>
        <i/>
        <sz val="11"/>
        <rFont val="Aptos Narrow"/>
        <family val="2"/>
        <scheme val="minor"/>
      </rPr>
      <t>&lt;applicable if the Project Site is located on Indigenous Lands of more than 1 Indigenous Community&gt;</t>
    </r>
  </si>
  <si>
    <r>
      <t>Indigenous Community 2 - Form of Indigenous Support Confirmation:</t>
    </r>
    <r>
      <rPr>
        <i/>
        <sz val="11"/>
        <rFont val="Aptos Narrow"/>
        <family val="2"/>
        <scheme val="minor"/>
      </rPr>
      <t xml:space="preserve"> &lt;applicable if the Project Site is located on Indigenous Lands of more than 1 Indigenous Community&gt;</t>
    </r>
  </si>
  <si>
    <r>
      <t xml:space="preserve">Indigenous Community 3 - Name of the Indigenous Community with authority over the Indigenous Lands: </t>
    </r>
    <r>
      <rPr>
        <i/>
        <sz val="11"/>
        <rFont val="Aptos Narrow"/>
        <family val="2"/>
        <scheme val="minor"/>
      </rPr>
      <t>&lt;applicable if the Project Site is located on Indigenous Lands of more than 2 Indigenous Communities&gt;</t>
    </r>
  </si>
  <si>
    <r>
      <t>Indigenous Community 3 - Form of Indigenous Support Confirmation:</t>
    </r>
    <r>
      <rPr>
        <i/>
        <sz val="11"/>
        <rFont val="Aptos Narrow"/>
        <family val="2"/>
        <scheme val="minor"/>
      </rPr>
      <t xml:space="preserve"> &lt;applicable if the Project Site is located on Indigenous Lands of more than 2 Indigenous Communities&gt;</t>
    </r>
  </si>
  <si>
    <r>
      <t xml:space="preserve">Indigenous Community 4 - Name of the Indigenous Community with authority over the Indigenous Lands: </t>
    </r>
    <r>
      <rPr>
        <i/>
        <sz val="11"/>
        <rFont val="Aptos Narrow"/>
        <family val="2"/>
        <scheme val="minor"/>
      </rPr>
      <t>&lt;applicable if the Project Site is located on Indigenous Lands of more than 3 Indigenous Communities&gt;</t>
    </r>
  </si>
  <si>
    <r>
      <t>Indigenous Community 4 - Form of Indigenous Support Confirmation:</t>
    </r>
    <r>
      <rPr>
        <i/>
        <sz val="11"/>
        <rFont val="Aptos Narrow"/>
        <family val="2"/>
        <scheme val="minor"/>
      </rPr>
      <t xml:space="preserve"> &lt;applicable if the Project Site is located on Indigenous Lands of more than 3 Indigenous Communities&gt;</t>
    </r>
  </si>
  <si>
    <t>Project Site - Municipal Lands Information</t>
  </si>
  <si>
    <t>The Project Site is proposed to be located in whole or in part on Municipal Lands:</t>
  </si>
  <si>
    <t>Municipality 1 - Name of municipality with authority over any part of the Project Site: &lt;applicable if the Project Site is located on Municipal Lands&gt;</t>
  </si>
  <si>
    <t>Municipality 1 - Name of municipality with authority over any part of the Project Site if "other": &lt;applicable if "other" selected for the above dropdown selection&gt;</t>
  </si>
  <si>
    <r>
      <t xml:space="preserve">Municipality 1 - Are any of the Properties included the Project Site, that are located on Municipal Lands under the jurisdiction of Municipality 1, designated as Prime Agricultural Areas in the municipality's Official Plan: </t>
    </r>
    <r>
      <rPr>
        <i/>
        <sz val="11"/>
        <rFont val="Aptos Narrow"/>
        <family val="2"/>
        <scheme val="minor"/>
      </rPr>
      <t>&lt;applicable if the Project Site is located on Municipal Lands&gt;</t>
    </r>
  </si>
  <si>
    <r>
      <t xml:space="preserve">Municipality 1 - Form of Municipal Support Confirmation: </t>
    </r>
    <r>
      <rPr>
        <i/>
        <sz val="11"/>
        <rFont val="Aptos Narrow"/>
        <family val="2"/>
        <scheme val="minor"/>
      </rPr>
      <t>&lt;applicable if the Project Site is located on Municipal Lands&gt;</t>
    </r>
  </si>
  <si>
    <t>Municipality 2 - Name of municipality with authority over any part of the Project Site: &lt;applicable if the Project Site is located on Municipal Lands of more than 1 municipality&gt;</t>
  </si>
  <si>
    <t>Municipality 2 - Name of municipality with authority over any part of the Project Site if "other": &lt;applicable if "other" selected for the above dropdown selection&gt;</t>
  </si>
  <si>
    <r>
      <t xml:space="preserve">Municipality 2 - Are any of the Properties included the Project Site, that are located on Municipal Lands under the jurisdiction of Municipality 2, designated as Prime Agricultural Areas in the municipality's Official Plan: </t>
    </r>
    <r>
      <rPr>
        <i/>
        <sz val="11"/>
        <rFont val="Aptos Narrow"/>
        <family val="2"/>
        <scheme val="minor"/>
      </rPr>
      <t>&lt;applicable if the Project Site is located on Municipal Lands of more than 1 municipality&gt;</t>
    </r>
  </si>
  <si>
    <r>
      <t xml:space="preserve">Municipality 2 - Form of Municipal Support Confirmation: </t>
    </r>
    <r>
      <rPr>
        <i/>
        <sz val="11"/>
        <rFont val="Aptos Narrow"/>
        <family val="2"/>
        <scheme val="minor"/>
      </rPr>
      <t>&lt;applicable if the Project Site is located on Municipal Lands of more than 1 municipality&gt;</t>
    </r>
  </si>
  <si>
    <t>Municipality 3 - Name of municipality with authority over any part of the Project Site: &lt;applicable if the Project Site is located on Municipal Lands of more than 2 municipalities&gt;</t>
  </si>
  <si>
    <t>Municipality 3 - Name of municipality with authority over any part of the Project Site if "other": &lt;applicable if "other" selected for the above dropdown selection&gt;</t>
  </si>
  <si>
    <r>
      <t xml:space="preserve">Municipality 3 - Are any of the Properties included the Project Site, that are located on Municipal Lands under the jurisdiction of Municipality 3, designated as Prime Agricultural Areas in the municipality's Official Plan: </t>
    </r>
    <r>
      <rPr>
        <i/>
        <sz val="11"/>
        <rFont val="Aptos Narrow"/>
        <family val="2"/>
        <scheme val="minor"/>
      </rPr>
      <t>&lt;applicable if the Project Site is located on Municipal Lands of more than 2 municipalities&gt;</t>
    </r>
  </si>
  <si>
    <r>
      <t xml:space="preserve">Municipality 3 - Form of Municipal Support Confirmation: </t>
    </r>
    <r>
      <rPr>
        <i/>
        <sz val="11"/>
        <rFont val="Aptos Narrow"/>
        <family val="2"/>
        <scheme val="minor"/>
      </rPr>
      <t>&lt;applicable if the Project Site is located on Municipal Lands of more than 2 municipalities&gt;</t>
    </r>
  </si>
  <si>
    <t>Municipality 4 - Name of municipality with authority over any part of the Project Site: &lt;applicable if the Project Site is located on Municipal Lands of more than 3 municipalities&gt;</t>
  </si>
  <si>
    <t>Municipality 4 - Name of municipality with authority over any part of the Project Site if "other": &lt;applicable if "other" selected for the above dropdown selection&gt;</t>
  </si>
  <si>
    <r>
      <t xml:space="preserve">Municipality 4 - Are any of the Properties included the Project Site, that are located on Municipal Lands under the jurisdiction of Municipality 4, designated as Prime Agricultural Areas in the municipality's Official Plan: </t>
    </r>
    <r>
      <rPr>
        <i/>
        <sz val="11"/>
        <rFont val="Aptos Narrow"/>
        <family val="2"/>
        <scheme val="minor"/>
      </rPr>
      <t>&lt;applicable if the Project Site is located on Municipal Lands of more than 3 municipalities&gt;</t>
    </r>
  </si>
  <si>
    <r>
      <t xml:space="preserve">Municipality 4 - Form of Municipal Support Confirmation: </t>
    </r>
    <r>
      <rPr>
        <i/>
        <sz val="11"/>
        <rFont val="Aptos Narrow"/>
        <family val="2"/>
        <scheme val="minor"/>
      </rPr>
      <t>&lt;applicable if the Project Site is located on Municipal Lands of more than 3 municipalities&gt;</t>
    </r>
  </si>
  <si>
    <t>Project Site - Unincorporated Territory Information</t>
  </si>
  <si>
    <t>The Project Site is proposed to be located in whole or in part on Unincorporated Territory:</t>
  </si>
  <si>
    <r>
      <t xml:space="preserve">Unincorporated Territory district 1 - Name of Unincorporated Territory district: </t>
    </r>
    <r>
      <rPr>
        <i/>
        <sz val="11"/>
        <rFont val="Aptos Narrow"/>
        <family val="2"/>
        <scheme val="minor"/>
      </rPr>
      <t>&lt;applicable if the Project Site is located on Unincorporated Territory&gt;</t>
    </r>
  </si>
  <si>
    <r>
      <t xml:space="preserve">Unincorporated Territory district 2 - Name of Unincorporated Territory district: </t>
    </r>
    <r>
      <rPr>
        <i/>
        <sz val="11"/>
        <rFont val="Aptos Narrow"/>
        <family val="2"/>
        <scheme val="minor"/>
      </rPr>
      <t>&lt;applicable if the Project Site is located on more than 1 Unincorporated Territory district&gt;</t>
    </r>
  </si>
  <si>
    <t>Connection Information Worksheet</t>
  </si>
  <si>
    <t>LLT Capacity Project General Connection Information</t>
  </si>
  <si>
    <t>LLT Capacity Project Energy source type:</t>
  </si>
  <si>
    <t>LLT Capacity Project output type (Synchronous Machine Generator/Inverter Based Generator)</t>
  </si>
  <si>
    <r>
      <t xml:space="preserve">Minimum short-circuit ratio specified by the original equipment manufacturer (OEM) for control stability: </t>
    </r>
    <r>
      <rPr>
        <i/>
        <sz val="11"/>
        <rFont val="Aptos Narrow"/>
        <family val="2"/>
        <scheme val="minor"/>
      </rPr>
      <t>&lt;provide if Inverter Based Generator and OEM is known&gt;</t>
    </r>
  </si>
  <si>
    <r>
      <t xml:space="preserve">Do the inverters have sub-synchronous resonance (SSR) damping controllers: </t>
    </r>
    <r>
      <rPr>
        <i/>
        <sz val="11"/>
        <rFont val="Aptos Narrow"/>
        <family val="2"/>
        <scheme val="minor"/>
      </rPr>
      <t>&lt;provide if Inverter Based Generator and OEM is known&gt;</t>
    </r>
  </si>
  <si>
    <r>
      <t xml:space="preserve">Does the facility have grid-forming (GFM) capability: </t>
    </r>
    <r>
      <rPr>
        <i/>
        <sz val="11"/>
        <rFont val="Aptos Narrow"/>
        <family val="2"/>
        <scheme val="minor"/>
      </rPr>
      <t>&lt;provide if Inverter Based Generator and OEM is known&gt;</t>
    </r>
  </si>
  <si>
    <t>LLT Capacity Project system connection (Transmission System/Distribution System):</t>
  </si>
  <si>
    <t>LLT Capacity Project Size Information</t>
  </si>
  <si>
    <t>Proposal/Primary Proposal PQ</t>
  </si>
  <si>
    <r>
      <t xml:space="preserve">Proposal PQ Alternate 1 </t>
    </r>
    <r>
      <rPr>
        <b/>
        <i/>
        <sz val="11"/>
        <color theme="0"/>
        <rFont val="Aptos Narrow"/>
        <family val="2"/>
        <scheme val="minor"/>
      </rPr>
      <t>&lt;if applicable&gt;</t>
    </r>
  </si>
  <si>
    <r>
      <t xml:space="preserve">Proposal PQ Alternate 2 </t>
    </r>
    <r>
      <rPr>
        <b/>
        <i/>
        <sz val="11"/>
        <color theme="0"/>
        <rFont val="Aptos Narrow"/>
        <family val="2"/>
        <scheme val="minor"/>
      </rPr>
      <t>&lt;if applicable&gt;</t>
    </r>
  </si>
  <si>
    <r>
      <t xml:space="preserve">Round trip efficiency (%)(value to 2 decimal places):
</t>
    </r>
    <r>
      <rPr>
        <i/>
        <sz val="11"/>
        <rFont val="Aptos Narrow"/>
        <family val="2"/>
        <scheme val="minor"/>
      </rPr>
      <t>&lt;ratio of the total Electricity output from the Facility to total Electricity withdrawn from the Connection Point, reflecting energy losses, during a full charge-discharge cycle, expressed as a percentage&gt;</t>
    </r>
  </si>
  <si>
    <t>Transmission System Connection Information</t>
  </si>
  <si>
    <t>Primary Proposal PQ</t>
  </si>
  <si>
    <t>Name of transmitter:</t>
  </si>
  <si>
    <t>Name of transmitter if "other":</t>
  </si>
  <si>
    <t>Connection voltage:</t>
  </si>
  <si>
    <t>LLT Capacity Project is connecting directly to a network transformer station (TS) or switching station (SS) or to one or more circuits:</t>
  </si>
  <si>
    <t>Name of network Transformer Station (TS):</t>
  </si>
  <si>
    <t>Name of Switching Station (SS):</t>
  </si>
  <si>
    <t>GPS Latitude coordinate of the TS/SS point of connection
(e.g. ##.######):
&lt;GPS coordinates should be provided in decimal degrees&gt;</t>
  </si>
  <si>
    <t>GPS Longitude coordinate of the TS/SS point of connection
(e.g. -##.######):
&lt;GPS coordinates should be provided in decimal degrees&gt;</t>
  </si>
  <si>
    <r>
      <t>LLT Capacity Project's Connection Point is comprised of one or multiple</t>
    </r>
    <r>
      <rPr>
        <b/>
        <sz val="11"/>
        <rFont val="Aptos Narrow"/>
        <family val="2"/>
        <scheme val="minor"/>
      </rPr>
      <t xml:space="preserve"> </t>
    </r>
    <r>
      <rPr>
        <sz val="11"/>
        <rFont val="Aptos Narrow"/>
        <family val="2"/>
        <scheme val="minor"/>
      </rPr>
      <t>connections to Common Corridor Circuits:</t>
    </r>
  </si>
  <si>
    <r>
      <t xml:space="preserve">Number of Circuits the LLT Capacity Project will connect to:
</t>
    </r>
    <r>
      <rPr>
        <i/>
        <sz val="11"/>
        <rFont val="Aptos Narrow"/>
        <family val="2"/>
        <scheme val="minor"/>
      </rPr>
      <t>&lt;If the LLT Capacity Project is not connecting to Common Corridor Circuits, a single Circuit should be provided. The number of Circuits for any Proposal PQ Alternate should not exceed the number of Circuits for the Primary Proposal PQ&gt;</t>
    </r>
  </si>
  <si>
    <r>
      <t>1</t>
    </r>
    <r>
      <rPr>
        <b/>
        <vertAlign val="superscript"/>
        <sz val="11"/>
        <rFont val="Aptos Narrow"/>
        <family val="2"/>
        <scheme val="minor"/>
      </rPr>
      <t>st</t>
    </r>
    <r>
      <rPr>
        <b/>
        <sz val="11"/>
        <rFont val="Aptos Narrow"/>
        <family val="2"/>
        <scheme val="minor"/>
      </rPr>
      <t xml:space="preserve"> Circuit Connection Information</t>
    </r>
  </si>
  <si>
    <t>Proposal PQ Alternate 1</t>
  </si>
  <si>
    <t>Proposal PQ Alternate 2</t>
  </si>
  <si>
    <r>
      <t>Name of the 1</t>
    </r>
    <r>
      <rPr>
        <vertAlign val="superscript"/>
        <sz val="11"/>
        <rFont val="Aptos Narrow"/>
        <family val="2"/>
        <scheme val="minor"/>
      </rPr>
      <t>st</t>
    </r>
    <r>
      <rPr>
        <sz val="11"/>
        <rFont val="Aptos Narrow"/>
        <family val="2"/>
        <scheme val="minor"/>
      </rPr>
      <t xml:space="preserve"> Circuit the LLT Capacity Project will connect to:</t>
    </r>
  </si>
  <si>
    <t>GPS Latitude coordinate of the 1st Circuit point of connection
(e.g. ##.######):
&lt;GPS coordinates should be provided in decimal degrees&gt;</t>
  </si>
  <si>
    <t>GPS Longitude coordinate of the 1st Circuit point of connection
(e.g. -##.######):
&lt;GPS coordinates should be provided in decimal degrees&gt;</t>
  </si>
  <si>
    <r>
      <t>2</t>
    </r>
    <r>
      <rPr>
        <b/>
        <vertAlign val="superscript"/>
        <sz val="11"/>
        <rFont val="Aptos Narrow"/>
        <family val="2"/>
        <scheme val="minor"/>
      </rPr>
      <t>nd</t>
    </r>
    <r>
      <rPr>
        <b/>
        <sz val="11"/>
        <rFont val="Aptos Narrow"/>
        <family val="2"/>
        <scheme val="minor"/>
      </rPr>
      <t xml:space="preserve"> Circuit Connection Information</t>
    </r>
  </si>
  <si>
    <r>
      <t>Name of the 2</t>
    </r>
    <r>
      <rPr>
        <vertAlign val="superscript"/>
        <sz val="11"/>
        <rFont val="Aptos Narrow"/>
        <family val="2"/>
        <scheme val="minor"/>
      </rPr>
      <t>nd</t>
    </r>
    <r>
      <rPr>
        <sz val="11"/>
        <rFont val="Aptos Narrow"/>
        <family val="2"/>
        <scheme val="minor"/>
      </rPr>
      <t xml:space="preserve"> Circuit the LLT Capacity Project will connect to:</t>
    </r>
  </si>
  <si>
    <t>GPS Latitude coordinate of the 2nd Circuit point of connection
(e.g. ##.######):
&lt;GPS coordinates should be provided in decimal degrees&gt;</t>
  </si>
  <si>
    <t>GPS Longitude coordinate of the 2nd Circuit point of connection
(e.g. -##.######):
&lt;GPS coordinates should be provided in decimal degrees&gt;</t>
  </si>
  <si>
    <r>
      <t>3</t>
    </r>
    <r>
      <rPr>
        <b/>
        <vertAlign val="superscript"/>
        <sz val="11"/>
        <rFont val="Aptos Narrow"/>
        <family val="2"/>
        <scheme val="minor"/>
      </rPr>
      <t>rd</t>
    </r>
    <r>
      <rPr>
        <b/>
        <sz val="11"/>
        <rFont val="Aptos Narrow"/>
        <family val="2"/>
        <scheme val="minor"/>
      </rPr>
      <t xml:space="preserve"> Circuit Connection Information</t>
    </r>
  </si>
  <si>
    <r>
      <t>Name of the 3</t>
    </r>
    <r>
      <rPr>
        <vertAlign val="superscript"/>
        <sz val="11"/>
        <rFont val="Aptos Narrow"/>
        <family val="2"/>
        <scheme val="minor"/>
      </rPr>
      <t>rd</t>
    </r>
    <r>
      <rPr>
        <sz val="11"/>
        <rFont val="Aptos Narrow"/>
        <family val="2"/>
        <scheme val="minor"/>
      </rPr>
      <t xml:space="preserve"> Circuit the LLT Capacity Project will connect to:</t>
    </r>
  </si>
  <si>
    <t>GPS Latitude coordinate of the 3rd Circuit point of connection
(e.g. ##.######):
&lt;GPS coordinates should be provided in decimal degrees&gt;</t>
  </si>
  <si>
    <t>GPS Longitude coordinate of the 3rd Circuit point of connection
(e.g. -##.######):
&lt;GPS coordinates should be provided in decimal degrees&gt;</t>
  </si>
  <si>
    <r>
      <t>4</t>
    </r>
    <r>
      <rPr>
        <b/>
        <vertAlign val="superscript"/>
        <sz val="11"/>
        <rFont val="Aptos Narrow"/>
        <family val="2"/>
        <scheme val="minor"/>
      </rPr>
      <t>th</t>
    </r>
    <r>
      <rPr>
        <b/>
        <sz val="11"/>
        <rFont val="Aptos Narrow"/>
        <family val="2"/>
        <scheme val="minor"/>
      </rPr>
      <t xml:space="preserve"> Circuit Connection Information</t>
    </r>
  </si>
  <si>
    <r>
      <t>Name of the 4</t>
    </r>
    <r>
      <rPr>
        <vertAlign val="superscript"/>
        <sz val="11"/>
        <rFont val="Aptos Narrow"/>
        <family val="2"/>
        <scheme val="minor"/>
      </rPr>
      <t>th</t>
    </r>
    <r>
      <rPr>
        <sz val="11"/>
        <rFont val="Aptos Narrow"/>
        <family val="2"/>
        <scheme val="minor"/>
      </rPr>
      <t xml:space="preserve"> Circuit the LLT Capacity Project will connect to:</t>
    </r>
  </si>
  <si>
    <t>GPS Latitude coordinate of the 4th Circuit point of connection
(e.g. ##.######):
&lt;GPS coordinates should be provided in decimal degrees&gt;</t>
  </si>
  <si>
    <t>GPS Longitude coordinate of the 4th Circuit point of connection
(e.g. -##.######):
&lt;GPS coordinates should be provided in decimal degrees&gt;</t>
  </si>
  <si>
    <t>Alternative Allocation for Common Corridor Circuits</t>
  </si>
  <si>
    <r>
      <t xml:space="preserve">Proposal/Primary Proposal PQ </t>
    </r>
    <r>
      <rPr>
        <b/>
        <i/>
        <sz val="11"/>
        <color theme="0"/>
        <rFont val="Aptos Narrow"/>
        <family val="2"/>
        <scheme val="minor"/>
      </rPr>
      <t>&lt;if applicable&gt;</t>
    </r>
  </si>
  <si>
    <t>Number of Circuits the LLT Capacity Project will connect to:</t>
  </si>
  <si>
    <r>
      <t>1</t>
    </r>
    <r>
      <rPr>
        <b/>
        <vertAlign val="superscript"/>
        <sz val="11"/>
        <rFont val="Aptos Narrow"/>
        <family val="2"/>
        <scheme val="minor"/>
      </rPr>
      <t>st</t>
    </r>
    <r>
      <rPr>
        <b/>
        <sz val="11"/>
        <rFont val="Aptos Narrow"/>
        <family val="2"/>
        <scheme val="minor"/>
      </rPr>
      <t xml:space="preserve"> Circuit Connection Information - Alternative Allocation</t>
    </r>
  </si>
  <si>
    <r>
      <t>2</t>
    </r>
    <r>
      <rPr>
        <b/>
        <vertAlign val="superscript"/>
        <sz val="11"/>
        <rFont val="Aptos Narrow"/>
        <family val="2"/>
        <scheme val="minor"/>
      </rPr>
      <t>nd</t>
    </r>
    <r>
      <rPr>
        <b/>
        <sz val="11"/>
        <rFont val="Aptos Narrow"/>
        <family val="2"/>
        <scheme val="minor"/>
      </rPr>
      <t xml:space="preserve"> Circuit Connection Information - Alternative Allocation</t>
    </r>
  </si>
  <si>
    <r>
      <t>3</t>
    </r>
    <r>
      <rPr>
        <b/>
        <vertAlign val="superscript"/>
        <sz val="11"/>
        <rFont val="Aptos Narrow"/>
        <family val="2"/>
        <scheme val="minor"/>
      </rPr>
      <t>rd</t>
    </r>
    <r>
      <rPr>
        <b/>
        <sz val="11"/>
        <rFont val="Aptos Narrow"/>
        <family val="2"/>
        <scheme val="minor"/>
      </rPr>
      <t xml:space="preserve"> Circuit Connection Information - Alternative Allocation</t>
    </r>
  </si>
  <si>
    <r>
      <t>4</t>
    </r>
    <r>
      <rPr>
        <b/>
        <vertAlign val="superscript"/>
        <sz val="11"/>
        <rFont val="Aptos Narrow"/>
        <family val="2"/>
        <scheme val="minor"/>
      </rPr>
      <t>th</t>
    </r>
    <r>
      <rPr>
        <b/>
        <sz val="11"/>
        <rFont val="Aptos Narrow"/>
        <family val="2"/>
        <scheme val="minor"/>
      </rPr>
      <t xml:space="preserve"> Circuit Connection Information - Alternative Allocation</t>
    </r>
  </si>
  <si>
    <t>Distribution System Connection Information</t>
  </si>
  <si>
    <r>
      <t xml:space="preserve">Project PQ Alternate 1 </t>
    </r>
    <r>
      <rPr>
        <b/>
        <i/>
        <sz val="11"/>
        <color theme="0"/>
        <rFont val="Aptos Narrow"/>
        <family val="2"/>
        <scheme val="minor"/>
      </rPr>
      <t>&lt;if applicable&gt;</t>
    </r>
  </si>
  <si>
    <r>
      <t xml:space="preserve">Project PQ Alternate 2 </t>
    </r>
    <r>
      <rPr>
        <b/>
        <i/>
        <sz val="11"/>
        <color theme="0"/>
        <rFont val="Aptos Narrow"/>
        <family val="2"/>
        <scheme val="minor"/>
      </rPr>
      <t>&lt;if applicable&gt;</t>
    </r>
  </si>
  <si>
    <t>Name of the Local Distribution Company:</t>
  </si>
  <si>
    <t>Name of the Local Distribution Company if "other":</t>
  </si>
  <si>
    <r>
      <t>LLT Capacity Project's Connection Point is comprised of one or multiple</t>
    </r>
    <r>
      <rPr>
        <b/>
        <sz val="11"/>
        <rFont val="Aptos Narrow"/>
        <family val="2"/>
        <scheme val="minor"/>
      </rPr>
      <t xml:space="preserve"> </t>
    </r>
    <r>
      <rPr>
        <sz val="11"/>
        <rFont val="Aptos Narrow"/>
        <family val="2"/>
        <scheme val="minor"/>
      </rPr>
      <t>connections to Common LDC Feeders:</t>
    </r>
  </si>
  <si>
    <r>
      <t xml:space="preserve">Number of Feeders the LLT Capacity Project will connect to:
</t>
    </r>
    <r>
      <rPr>
        <i/>
        <sz val="11"/>
        <color theme="1"/>
        <rFont val="Aptos Narrow"/>
        <family val="2"/>
        <scheme val="minor"/>
      </rPr>
      <t>&lt;The number of Feeders for any Proposal PQ Alternate should not exceed the number of Feeders for the Primary Proposal PQ&gt;</t>
    </r>
  </si>
  <si>
    <r>
      <t>1</t>
    </r>
    <r>
      <rPr>
        <b/>
        <vertAlign val="superscript"/>
        <sz val="11"/>
        <rFont val="Aptos Narrow"/>
        <family val="2"/>
        <scheme val="minor"/>
      </rPr>
      <t>st</t>
    </r>
    <r>
      <rPr>
        <b/>
        <sz val="11"/>
        <rFont val="Aptos Narrow"/>
        <family val="2"/>
        <scheme val="minor"/>
      </rPr>
      <t xml:space="preserve"> Feeder Connection Information</t>
    </r>
  </si>
  <si>
    <r>
      <t>Name of the 1</t>
    </r>
    <r>
      <rPr>
        <vertAlign val="superscript"/>
        <sz val="11"/>
        <rFont val="Aptos Narrow"/>
        <family val="2"/>
        <scheme val="minor"/>
      </rPr>
      <t>st</t>
    </r>
    <r>
      <rPr>
        <sz val="11"/>
        <rFont val="Aptos Narrow"/>
        <family val="2"/>
        <scheme val="minor"/>
      </rPr>
      <t xml:space="preserve"> Feeder the LLT Capacity Project will connect to:</t>
    </r>
  </si>
  <si>
    <r>
      <t>Name of closest transformer station (TS) or distribution station (DS) the 1</t>
    </r>
    <r>
      <rPr>
        <vertAlign val="superscript"/>
        <sz val="11"/>
        <rFont val="Aptos Narrow"/>
        <family val="2"/>
        <scheme val="minor"/>
      </rPr>
      <t>st</t>
    </r>
    <r>
      <rPr>
        <sz val="11"/>
        <rFont val="Aptos Narrow"/>
        <family val="2"/>
        <scheme val="minor"/>
      </rPr>
      <t xml:space="preserve"> Feeder connects to:</t>
    </r>
  </si>
  <si>
    <t>GPS Latitude coordinate of the 1st Feeder point of connection
(e.g. ##.######):
&lt;GPS coordinates should be provided in decimal degrees&gt;</t>
  </si>
  <si>
    <t>GPS Longitude coordinate of the 1st Feeder point of connection
(e.g. -##.######):
&lt;GPS coordinates should be provided in decimal degrees&gt;</t>
  </si>
  <si>
    <r>
      <t>2</t>
    </r>
    <r>
      <rPr>
        <b/>
        <vertAlign val="superscript"/>
        <sz val="11"/>
        <rFont val="Aptos Narrow"/>
        <family val="2"/>
        <scheme val="minor"/>
      </rPr>
      <t>nd</t>
    </r>
    <r>
      <rPr>
        <b/>
        <sz val="11"/>
        <rFont val="Aptos Narrow"/>
        <family val="2"/>
        <scheme val="minor"/>
      </rPr>
      <t xml:space="preserve"> Feeder Connection Information</t>
    </r>
  </si>
  <si>
    <r>
      <t>Name of the 2</t>
    </r>
    <r>
      <rPr>
        <vertAlign val="superscript"/>
        <sz val="11"/>
        <rFont val="Aptos Narrow"/>
        <family val="2"/>
        <scheme val="minor"/>
      </rPr>
      <t>nd</t>
    </r>
    <r>
      <rPr>
        <sz val="11"/>
        <rFont val="Aptos Narrow"/>
        <family val="2"/>
        <scheme val="minor"/>
      </rPr>
      <t xml:space="preserve"> Feeder the LLT Capacity Project will connect to:</t>
    </r>
  </si>
  <si>
    <r>
      <t>Name of closest transformer station (TS) or distribution station (DS) the 2</t>
    </r>
    <r>
      <rPr>
        <vertAlign val="superscript"/>
        <sz val="11"/>
        <rFont val="Aptos Narrow"/>
        <family val="2"/>
        <scheme val="minor"/>
      </rPr>
      <t>nd</t>
    </r>
    <r>
      <rPr>
        <sz val="11"/>
        <rFont val="Aptos Narrow"/>
        <family val="2"/>
        <scheme val="minor"/>
      </rPr>
      <t xml:space="preserve"> Feeder connects to:</t>
    </r>
  </si>
  <si>
    <t>GPS Latitude coordinate of the 2nd Feeder point of connection
(e.g. ##.######):
&lt;GPS coordinates should be provided in decimal degrees&gt;</t>
  </si>
  <si>
    <t>GPS Longitude coordinate of the 2nd Feeder point of connection
(e.g. -##.######):
&lt;GPS coordinates should be provided in decimal degrees&gt;</t>
  </si>
  <si>
    <r>
      <t>3</t>
    </r>
    <r>
      <rPr>
        <b/>
        <vertAlign val="superscript"/>
        <sz val="11"/>
        <rFont val="Aptos Narrow"/>
        <family val="2"/>
        <scheme val="minor"/>
      </rPr>
      <t xml:space="preserve">rd </t>
    </r>
    <r>
      <rPr>
        <b/>
        <sz val="11"/>
        <rFont val="Aptos Narrow"/>
        <family val="2"/>
        <scheme val="minor"/>
      </rPr>
      <t>Feeder Connection Information</t>
    </r>
  </si>
  <si>
    <r>
      <t>Name of the 3</t>
    </r>
    <r>
      <rPr>
        <vertAlign val="superscript"/>
        <sz val="11"/>
        <rFont val="Aptos Narrow"/>
        <family val="2"/>
        <scheme val="minor"/>
      </rPr>
      <t>rd</t>
    </r>
    <r>
      <rPr>
        <sz val="11"/>
        <rFont val="Aptos Narrow"/>
        <family val="2"/>
        <scheme val="minor"/>
      </rPr>
      <t xml:space="preserve"> Feeder the LLT Capacity Project will connect to:</t>
    </r>
  </si>
  <si>
    <r>
      <t>Name of closest transformer station (TS) or distribution station (DS) the 3</t>
    </r>
    <r>
      <rPr>
        <vertAlign val="superscript"/>
        <sz val="11"/>
        <rFont val="Aptos Narrow"/>
        <family val="2"/>
        <scheme val="minor"/>
      </rPr>
      <t>rd</t>
    </r>
    <r>
      <rPr>
        <sz val="11"/>
        <rFont val="Aptos Narrow"/>
        <family val="2"/>
        <scheme val="minor"/>
      </rPr>
      <t xml:space="preserve"> Feeder connects to:</t>
    </r>
  </si>
  <si>
    <t>GPS Latitude coordinate of the 3rd Feeder point of connection
(e.g. ##.######):
&lt;GPS coordinates should be provided in decimal degrees&gt;</t>
  </si>
  <si>
    <t>GPS Longitude coordinate of the 3rd Feeder point of connection
(e.g. -##.######):
&lt;GPS coordinates should be provided in decimal degrees&gt;</t>
  </si>
  <si>
    <r>
      <t>4</t>
    </r>
    <r>
      <rPr>
        <b/>
        <vertAlign val="superscript"/>
        <sz val="11"/>
        <rFont val="Aptos Narrow"/>
        <family val="2"/>
        <scheme val="minor"/>
      </rPr>
      <t>th</t>
    </r>
    <r>
      <rPr>
        <b/>
        <sz val="11"/>
        <rFont val="Aptos Narrow"/>
        <family val="2"/>
        <scheme val="minor"/>
      </rPr>
      <t xml:space="preserve"> Feeder Connection Information</t>
    </r>
  </si>
  <si>
    <r>
      <t>Name of the 4</t>
    </r>
    <r>
      <rPr>
        <vertAlign val="superscript"/>
        <sz val="11"/>
        <rFont val="Aptos Narrow"/>
        <family val="2"/>
        <scheme val="minor"/>
      </rPr>
      <t>th</t>
    </r>
    <r>
      <rPr>
        <sz val="11"/>
        <rFont val="Aptos Narrow"/>
        <family val="2"/>
        <scheme val="minor"/>
      </rPr>
      <t xml:space="preserve"> Feeder the LLT Capacity Project will connect to:</t>
    </r>
  </si>
  <si>
    <r>
      <t>Name of closest transformer station (TS) or distribution station (DS) the 4</t>
    </r>
    <r>
      <rPr>
        <vertAlign val="superscript"/>
        <sz val="11"/>
        <rFont val="Aptos Narrow"/>
        <family val="2"/>
        <scheme val="minor"/>
      </rPr>
      <t>th</t>
    </r>
    <r>
      <rPr>
        <sz val="11"/>
        <rFont val="Aptos Narrow"/>
        <family val="2"/>
        <scheme val="minor"/>
      </rPr>
      <t xml:space="preserve"> Feeder connects to:</t>
    </r>
  </si>
  <si>
    <t>GPS Latitude coordinate of the 4th Feeder point of connection
(e.g. ##.######):
&lt;GPS coordinates should be provided in decimal degrees&gt;</t>
  </si>
  <si>
    <t>GPS Longitude coordinate of the 4th Feeder point of connection
(e.g. -##.######):
&lt;GPS coordinates should be provided in decimal degrees&gt;</t>
  </si>
  <si>
    <t>Alternative Allocation for Common LDC Feeders</t>
  </si>
  <si>
    <t>Number of Feeders the LLT Capacity Project will connect to:</t>
  </si>
  <si>
    <r>
      <t>1</t>
    </r>
    <r>
      <rPr>
        <b/>
        <vertAlign val="superscript"/>
        <sz val="11"/>
        <rFont val="Aptos Narrow"/>
        <family val="2"/>
        <scheme val="minor"/>
      </rPr>
      <t>st</t>
    </r>
    <r>
      <rPr>
        <b/>
        <sz val="11"/>
        <rFont val="Aptos Narrow"/>
        <family val="2"/>
        <scheme val="minor"/>
      </rPr>
      <t xml:space="preserve"> Feeder Connection Information - Alternative Allocation</t>
    </r>
  </si>
  <si>
    <r>
      <t>2</t>
    </r>
    <r>
      <rPr>
        <b/>
        <vertAlign val="superscript"/>
        <sz val="11"/>
        <rFont val="Aptos Narrow"/>
        <family val="2"/>
        <scheme val="minor"/>
      </rPr>
      <t>nd</t>
    </r>
    <r>
      <rPr>
        <b/>
        <sz val="11"/>
        <rFont val="Aptos Narrow"/>
        <family val="2"/>
        <scheme val="minor"/>
      </rPr>
      <t xml:space="preserve"> Feeder Connection Information - Alternative Allocation</t>
    </r>
  </si>
  <si>
    <r>
      <t>3</t>
    </r>
    <r>
      <rPr>
        <b/>
        <vertAlign val="superscript"/>
        <sz val="11"/>
        <rFont val="Aptos Narrow"/>
        <family val="2"/>
        <scheme val="minor"/>
      </rPr>
      <t xml:space="preserve">rd </t>
    </r>
    <r>
      <rPr>
        <b/>
        <sz val="11"/>
        <rFont val="Aptos Narrow"/>
        <family val="2"/>
        <scheme val="minor"/>
      </rPr>
      <t>Feeder Connection Information - Alternative Allocation</t>
    </r>
  </si>
  <si>
    <r>
      <t>4</t>
    </r>
    <r>
      <rPr>
        <b/>
        <vertAlign val="superscript"/>
        <sz val="11"/>
        <rFont val="Aptos Narrow"/>
        <family val="2"/>
        <scheme val="minor"/>
      </rPr>
      <t>th</t>
    </r>
    <r>
      <rPr>
        <b/>
        <sz val="11"/>
        <rFont val="Aptos Narrow"/>
        <family val="2"/>
        <scheme val="minor"/>
      </rPr>
      <t xml:space="preserve"> Feeder Connection Information - Alternative Allocation</t>
    </r>
  </si>
  <si>
    <t>Team Member Experience Worksheet</t>
  </si>
  <si>
    <r>
      <t xml:space="preserve">(i) All green fields should be completed. If an </t>
    </r>
    <r>
      <rPr>
        <i/>
        <sz val="11"/>
        <rFont val="Aptos Narrow"/>
        <family val="2"/>
        <scheme val="minor"/>
      </rPr>
      <t>&lt;if applicable&gt; item</t>
    </r>
    <r>
      <rPr>
        <sz val="11"/>
        <rFont val="Aptos Narrow"/>
        <family val="2"/>
        <scheme val="minor"/>
      </rPr>
      <t xml:space="preserve"> is not applicable, please indicate "Not Applicable" in the associated field. If an </t>
    </r>
    <r>
      <rPr>
        <i/>
        <sz val="11"/>
        <rFont val="Aptos Narrow"/>
        <family val="2"/>
        <scheme val="minor"/>
      </rPr>
      <t>&lt;if applicable&gt;</t>
    </r>
    <r>
      <rPr>
        <sz val="11"/>
        <rFont val="Aptos Narrow"/>
        <family val="2"/>
        <scheme val="minor"/>
      </rPr>
      <t xml:space="preserve"> dropdown list item is not applicable, no selection is required. </t>
    </r>
    <r>
      <rPr>
        <b/>
        <sz val="11"/>
        <rFont val="Aptos Narrow"/>
        <family val="2"/>
        <scheme val="minor"/>
      </rPr>
      <t>All green items in the Team Member Experience tab are applicable for all Proposals. Proposals for Class II LDES Technology Projects must also complete the Same-Technology Qualifying Project sections.</t>
    </r>
  </si>
  <si>
    <t>Planning Designated Team Member 1</t>
  </si>
  <si>
    <t>Team Member Experience category:</t>
  </si>
  <si>
    <t>Planning</t>
  </si>
  <si>
    <t>Name of Designated Team Member:</t>
  </si>
  <si>
    <t>Title of Designated Team Member with regard to the Proponent:</t>
  </si>
  <si>
    <t>Designated Team Member e-mail/phone number:</t>
  </si>
  <si>
    <t>Qualifying Project name:</t>
  </si>
  <si>
    <t>Qualifying Project nameplate capacity (MW):</t>
  </si>
  <si>
    <t>Qualifying Project country location:</t>
  </si>
  <si>
    <t>Qualifying Project technology type:</t>
  </si>
  <si>
    <t>Qualifying Project commercial operation date (yyyy/mm/dd):</t>
  </si>
  <si>
    <t>Planning Designated Team Member 2</t>
  </si>
  <si>
    <t>Developing Designated Team Member 1</t>
  </si>
  <si>
    <t>Developing</t>
  </si>
  <si>
    <t>Developing Designated Team Member 2</t>
  </si>
  <si>
    <t>Financing Designated Team Member 1</t>
  </si>
  <si>
    <t>Financing</t>
  </si>
  <si>
    <t>Financing Designated Team Member 2</t>
  </si>
  <si>
    <t>Constructing Designated Team Member 1</t>
  </si>
  <si>
    <t>Constructing</t>
  </si>
  <si>
    <t>Constructing Designated Team Member 2</t>
  </si>
  <si>
    <t>Operating Designated Team Member 1</t>
  </si>
  <si>
    <t>Operating</t>
  </si>
  <si>
    <t>Operating Designated Team Member 2</t>
  </si>
  <si>
    <r>
      <t xml:space="preserve">Same Technology Qualifying Project - Planning Designated Team Member 1 </t>
    </r>
    <r>
      <rPr>
        <i/>
        <sz val="11"/>
        <color theme="0"/>
        <rFont val="Aptos Narrow"/>
        <family val="2"/>
        <scheme val="minor"/>
      </rPr>
      <t>&lt;applicable if the LLT Capacity Project utilizes Class II LDES Technology&gt;</t>
    </r>
  </si>
  <si>
    <t>Same Technology Qualifying Project name:</t>
  </si>
  <si>
    <t>Same Technology Qualifying Project nameplate capacity (MW):</t>
  </si>
  <si>
    <t>Same Technology Qualifying Project country location:</t>
  </si>
  <si>
    <t>Same Technology Qualifying Project expected commercial operation date (yyyy/mm/dd):</t>
  </si>
  <si>
    <r>
      <t xml:space="preserve">Same Technology Qualifying Project - Planning Designated Team Member 2 </t>
    </r>
    <r>
      <rPr>
        <i/>
        <sz val="11"/>
        <color theme="0"/>
        <rFont val="Aptos Narrow"/>
        <family val="2"/>
        <scheme val="minor"/>
      </rPr>
      <t>&lt;applicable if the LLT Capacity Project utilizes Class II LDES Technology&gt;</t>
    </r>
  </si>
  <si>
    <r>
      <t xml:space="preserve">Same Technology Qualifying Project - Developing Designated Team Member 1 </t>
    </r>
    <r>
      <rPr>
        <i/>
        <sz val="11"/>
        <color theme="0"/>
        <rFont val="Aptos Narrow"/>
        <family val="2"/>
        <scheme val="minor"/>
      </rPr>
      <t>&lt;applicable if the LLT Capacity Project utilizes Class II LDES Technology&gt;</t>
    </r>
  </si>
  <si>
    <r>
      <t xml:space="preserve">Same Technology Qualifying Project - Developing Designated Team Member 2 </t>
    </r>
    <r>
      <rPr>
        <i/>
        <sz val="11"/>
        <color theme="0"/>
        <rFont val="Aptos Narrow"/>
        <family val="2"/>
        <scheme val="minor"/>
      </rPr>
      <t>&lt;applicable if the LLT Capacity Project utilizes Class II LDES Technology&gt;</t>
    </r>
  </si>
  <si>
    <t>Supply Chain Disclosure Plan Worksheet</t>
  </si>
  <si>
    <t>SCDP Summary</t>
  </si>
  <si>
    <t>Good or service</t>
  </si>
  <si>
    <t>Category</t>
  </si>
  <si>
    <t>Expected Total Project Supply Chain Costs (in 2026 Dollars)($)</t>
  </si>
  <si>
    <r>
      <t xml:space="preserve">Expected percentage of Total Project Supply Chain Costs (%) (value to 2 decimal places as a percentage)
</t>
    </r>
    <r>
      <rPr>
        <b/>
        <i/>
        <sz val="11"/>
        <color theme="0"/>
        <rFont val="Aptos Narrow"/>
        <family val="2"/>
        <scheme val="minor"/>
      </rPr>
      <t>&lt;auto-calculated value&gt;</t>
    </r>
  </si>
  <si>
    <t>Explanation for why good or service is not expected to be a good manufactured within Canada (including from components sourced from outside of Canada), Canadian Status Service or a service supplied by Canadian Status Supply-Chain Participant(s). Include expected country of origin if known.</t>
  </si>
  <si>
    <r>
      <t xml:space="preserve">List of the applicable goods and services that are expected to be sourced in respect of the LLT Capacity Project, as of the Proposal Submission Deadline, which comprise, directly or indirectly, the expected Total Project Supply Chain Costs:
</t>
    </r>
    <r>
      <rPr>
        <i/>
        <sz val="11"/>
        <rFont val="Aptos Narrow"/>
        <family val="2"/>
        <scheme val="minor"/>
      </rPr>
      <t>&lt;For each listed good or service, Proponents must indicate one of the following categories in column D:
(a) Good is expected to be manufactured within Canada, including from components sourced from outside of Canada
(b) Service is expected to be Canadian Status Service, or supplied by Canadian Status Supply-Chain Participants
(c) Good or service is not expected to fall under (a) or (b)&gt;
&lt;Proponents must provide the expected Total Project Supply Chain Cost for each good and service in column E&gt;
&lt;Where a good or service does not fall under category (a) or (b), Proponents must provide an explaination why in column G&gt;</t>
    </r>
    <r>
      <rPr>
        <sz val="11"/>
        <rFont val="Aptos Narrow"/>
        <family val="2"/>
        <scheme val="minor"/>
      </rPr>
      <t xml:space="preserve">
</t>
    </r>
    <r>
      <rPr>
        <i/>
        <sz val="11"/>
        <rFont val="Aptos Narrow"/>
        <family val="2"/>
        <scheme val="minor"/>
      </rPr>
      <t>&lt;Proponents are encouraged to group similar goods and services that fall under the same category in order to fit all applicable goods and services in the given 50 rows&gt;</t>
    </r>
  </si>
  <si>
    <r>
      <t xml:space="preserve">Percentage of Total Supply Chain Costs that are expected to be manufactured within Canada, including from components sourced from outside of Canada, Canadian Status Service, or supplied by Canadian Status Supply-Chain Participants: </t>
    </r>
    <r>
      <rPr>
        <i/>
        <sz val="11"/>
        <color theme="1"/>
        <rFont val="Aptos Narrow"/>
        <family val="2"/>
        <scheme val="minor"/>
      </rPr>
      <t>&lt;auto-calculated value&gt;</t>
    </r>
  </si>
  <si>
    <r>
      <t xml:space="preserve">Percentage of Total Supply Chain Costs that are </t>
    </r>
    <r>
      <rPr>
        <b/>
        <u/>
        <sz val="11"/>
        <color theme="1"/>
        <rFont val="Aptos Narrow"/>
        <family val="2"/>
        <scheme val="minor"/>
      </rPr>
      <t xml:space="preserve">not </t>
    </r>
    <r>
      <rPr>
        <sz val="11"/>
        <color theme="1"/>
        <rFont val="Aptos Narrow"/>
        <family val="2"/>
        <scheme val="minor"/>
      </rPr>
      <t xml:space="preserve">expected to be manufactured within Canada, including from components sourced from outside of Canada, Canadian Status Service, or supplied by Canadian Status Supply-Chain Participants: </t>
    </r>
    <r>
      <rPr>
        <i/>
        <sz val="11"/>
        <color theme="1"/>
        <rFont val="Aptos Narrow"/>
        <family val="2"/>
        <scheme val="minor"/>
      </rPr>
      <t>&lt;auto-calculated value&gt;</t>
    </r>
  </si>
  <si>
    <t>Committed Canadian Content Worksheet</t>
  </si>
  <si>
    <t>Committed Canadian Content Percentage</t>
  </si>
  <si>
    <t xml:space="preserve">The Proponent is seeking to attain an Evaluated Proposal Price reduction under Sec 4.4(c)(iii) of the LLT(c) RFP by optionally electing to commit to a Committed Canadian Content Percentage: </t>
  </si>
  <si>
    <r>
      <t xml:space="preserve">Committed Canadian Content Percentage: </t>
    </r>
    <r>
      <rPr>
        <i/>
        <sz val="11"/>
        <rFont val="Aptos Narrow"/>
        <family val="2"/>
        <scheme val="minor"/>
      </rPr>
      <t>&lt;if electing to commit to a Committed Canadian Content Percentage&gt;</t>
    </r>
  </si>
  <si>
    <t>Committed Canadian Content Percentage Summary (if applicable)</t>
  </si>
  <si>
    <t>Construction Material or Construction Labour expected to be sourced in respect of the LLT Capacity Project</t>
  </si>
  <si>
    <t>Item meets the definition of Canadian Construction Material or Canadian Construction Labour Suppliers</t>
  </si>
  <si>
    <t>Expected cost 
(in 2026 Dollars)($)</t>
  </si>
  <si>
    <r>
      <t xml:space="preserve">Expected percentage of the total Construction Materials costs and Construction Labour cost  (%) (value to 2 decimal places as a percentage)
</t>
    </r>
    <r>
      <rPr>
        <b/>
        <i/>
        <sz val="11"/>
        <color theme="0"/>
        <rFont val="Aptos Narrow"/>
        <family val="2"/>
        <scheme val="minor"/>
      </rPr>
      <t>&lt;auto-calculated value&gt;</t>
    </r>
  </si>
  <si>
    <r>
      <t xml:space="preserve">List the applicable Construction Materials and Construction Labour that are expected to be sourced in respect of the LLT Capacity Project, as of the Proposal Submission Deadline: </t>
    </r>
    <r>
      <rPr>
        <i/>
        <sz val="11"/>
        <rFont val="Aptos Narrow"/>
        <family val="2"/>
        <scheme val="minor"/>
      </rPr>
      <t>&lt;if electing to commit to a Committed Canadian Content Percentage&gt;
&lt;Proponents must identify whether each listed Construction Material and Construction Labour meets the definition of Canadian Construction Material or Canadian Construction Labour Suppliers in column D&gt;
&lt;Proponents must provide the expected cost for each listed Construction Material and Construction Labour in column E&gt;</t>
    </r>
    <r>
      <rPr>
        <sz val="11"/>
        <rFont val="Aptos Narrow"/>
        <family val="2"/>
        <scheme val="minor"/>
      </rPr>
      <t xml:space="preserve">
</t>
    </r>
    <r>
      <rPr>
        <i/>
        <sz val="11"/>
        <rFont val="Aptos Narrow"/>
        <family val="2"/>
        <scheme val="minor"/>
      </rPr>
      <t>&lt;Proponents are encouraged to group similar Construction Materials and Construction Labour in order to fit all applicable Construction Materials and Construction Labour in the given 50 rows&gt;</t>
    </r>
  </si>
  <si>
    <t>Rated Criteria Worksheet</t>
  </si>
  <si>
    <t>Proponent Indigenous Participation Level</t>
  </si>
  <si>
    <t>The Proponent is seeking to attain Rated Criteria Points for Indigenous Community Participation under Section 4.3(a) of LLT(c) RFP:</t>
  </si>
  <si>
    <t>Indigenous Community 1 - Name of Indigenous Community:</t>
  </si>
  <si>
    <r>
      <t xml:space="preserve">Indigenous Community 1 - Name of Indigenous Holding Vehicle: </t>
    </r>
    <r>
      <rPr>
        <i/>
        <sz val="11"/>
        <color theme="1"/>
        <rFont val="Aptos Narrow"/>
        <family val="2"/>
        <scheme val="minor"/>
      </rPr>
      <t>&lt;if applicable&gt;</t>
    </r>
  </si>
  <si>
    <t>Indigenous Community 1 - Percentage of the total Economic Interest in the Proponent held by the Indigenous Community or Indigenous Holding Vehicle (%) (value to 2 decimal places as a percentage):</t>
  </si>
  <si>
    <r>
      <t xml:space="preserve">Indigenous Community 2 - Name of Indigenous Community: </t>
    </r>
    <r>
      <rPr>
        <i/>
        <sz val="11"/>
        <color theme="1"/>
        <rFont val="Aptos Narrow"/>
        <family val="2"/>
        <scheme val="minor"/>
      </rPr>
      <t>&lt;if applicable&gt;</t>
    </r>
  </si>
  <si>
    <r>
      <t xml:space="preserve">Indigenous Community 2 - Name of Indigenous Holding Vehicle: </t>
    </r>
    <r>
      <rPr>
        <i/>
        <sz val="11"/>
        <color theme="1"/>
        <rFont val="Aptos Narrow"/>
        <family val="2"/>
        <scheme val="minor"/>
      </rPr>
      <t>&lt;if applicable&gt;</t>
    </r>
  </si>
  <si>
    <r>
      <t>Indigenous Community 2 - Percentage of the total Economic Interest in the Proponent held by the Indigenous Community or Indigenous Holding Vehicle (%) (value to 2 decimal places as a percentage):</t>
    </r>
    <r>
      <rPr>
        <i/>
        <sz val="11"/>
        <color rgb="FF000000"/>
        <rFont val="Aptos Narrow"/>
        <family val="2"/>
        <scheme val="minor"/>
      </rPr>
      <t xml:space="preserve"> &lt;if applicable&gt;</t>
    </r>
  </si>
  <si>
    <r>
      <t xml:space="preserve">Indigenous Community 3 - Name of Indigenous Community: </t>
    </r>
    <r>
      <rPr>
        <i/>
        <sz val="11"/>
        <color theme="1"/>
        <rFont val="Aptos Narrow"/>
        <family val="2"/>
        <scheme val="minor"/>
      </rPr>
      <t>&lt;if applicable&gt;</t>
    </r>
  </si>
  <si>
    <r>
      <t xml:space="preserve">Indigenous Community 3 - Name of Indigenous Holding Vehicle: </t>
    </r>
    <r>
      <rPr>
        <i/>
        <sz val="11"/>
        <color theme="1"/>
        <rFont val="Aptos Narrow"/>
        <family val="2"/>
        <scheme val="minor"/>
      </rPr>
      <t>&lt;if applicable&gt;</t>
    </r>
  </si>
  <si>
    <r>
      <t xml:space="preserve">Indigenous Community 3 - Percentage of the total Economic Interest in the Proponent held by the Indigenous Community or Indigenous Holding Vehicle (%) (value to 2 decimal places as a percentage): </t>
    </r>
    <r>
      <rPr>
        <i/>
        <sz val="11"/>
        <color rgb="FF000000"/>
        <rFont val="Aptos Narrow"/>
        <family val="2"/>
        <scheme val="minor"/>
      </rPr>
      <t>&lt;if applicable&gt;</t>
    </r>
  </si>
  <si>
    <r>
      <t xml:space="preserve">Indigenous Community 4 - Name of Indigenous Community: </t>
    </r>
    <r>
      <rPr>
        <i/>
        <sz val="11"/>
        <color theme="1"/>
        <rFont val="Aptos Narrow"/>
        <family val="2"/>
        <scheme val="minor"/>
      </rPr>
      <t>&lt;if applicable&gt;</t>
    </r>
  </si>
  <si>
    <r>
      <t xml:space="preserve">Indigenous Community 4 - Name of Indigenous Holding Vehicle: </t>
    </r>
    <r>
      <rPr>
        <i/>
        <sz val="11"/>
        <color theme="1"/>
        <rFont val="Aptos Narrow"/>
        <family val="2"/>
        <scheme val="minor"/>
      </rPr>
      <t>&lt;if applicable&gt;</t>
    </r>
  </si>
  <si>
    <r>
      <t>Indigenous Community 4 - Percentage of the total Economic Interest in the Proponent held by the Indigenous Community or Indigenous Holding Vehicle (%) (value to 2 decimal places as a percentage):</t>
    </r>
    <r>
      <rPr>
        <i/>
        <sz val="11"/>
        <color rgb="FF000000"/>
        <rFont val="Aptos Narrow"/>
        <family val="2"/>
        <scheme val="minor"/>
      </rPr>
      <t xml:space="preserve"> &lt;if applicable&gt;</t>
    </r>
  </si>
  <si>
    <r>
      <t xml:space="preserve">Proponent Indigenous Participation Level (%) (value to 2 decimal places as a percentage): </t>
    </r>
    <r>
      <rPr>
        <i/>
        <sz val="11"/>
        <color theme="1"/>
        <rFont val="Aptos Narrow"/>
        <family val="2"/>
        <scheme val="minor"/>
      </rPr>
      <t>&lt;auto-calculated value&gt;</t>
    </r>
  </si>
  <si>
    <t>Local Indigenous Community Participation</t>
  </si>
  <si>
    <t>The Proponent is seeking to attain Rated Criteria Points for Local Indigenous Community Participation under Section 4.3(b) of LLT(c) RFP:</t>
  </si>
  <si>
    <t>The Project Site is located in whole or in part on:</t>
  </si>
  <si>
    <t>Duration Capability</t>
  </si>
  <si>
    <t>The Proponent is seeking to attain Rated Criteria Points for Duration Capability under Section 4.3(c) of LLT(c) RFP:</t>
  </si>
  <si>
    <t>MUNICIPALITY LIST</t>
  </si>
  <si>
    <t>ENERGY SOURCE, TECHNOLOGY TYPE, &amp; FUEL TYPE LISTS &amp; FILTERS</t>
  </si>
  <si>
    <t>MUNICIPAL ADDRESS LISTS AND FILTERS</t>
  </si>
  <si>
    <t>PROJECT SITE PROPERTY TYPE(S)</t>
  </si>
  <si>
    <t>LIST OF TRANSMITTERS</t>
  </si>
  <si>
    <t>LIST OF LDCS</t>
  </si>
  <si>
    <t>PRIMARY PQ CIRCUIT(S)</t>
  </si>
  <si>
    <t>PQ ALTERNATE INITIAL CIRCUIT OPTIONS</t>
  </si>
  <si>
    <t>PQ ALTERNATE ALTERNATIVE CIRCUIT OPTIONS</t>
  </si>
  <si>
    <t>PRIMARY PQ FEEDER(S)</t>
  </si>
  <si>
    <t>PQ ALTERNATE FEEDER OPTIONS</t>
  </si>
  <si>
    <t>PQ ALTERNATE ALTERNATIVE FEEDER OPTIONS</t>
  </si>
  <si>
    <t>QUALIFYING PROJECT JURISDICTIONS</t>
  </si>
  <si>
    <t>SOURCING CATEGORY</t>
  </si>
  <si>
    <t>CCCP</t>
  </si>
  <si>
    <t>CCCP CATEGORY</t>
  </si>
  <si>
    <t>LOCAL INDIGENOUS PARTICIPATION LIST</t>
  </si>
  <si>
    <t>Class I LDES Technology</t>
  </si>
  <si>
    <t>Compressed Air Energy Storage</t>
  </si>
  <si>
    <t>Census Divison</t>
  </si>
  <si>
    <t>Alias</t>
  </si>
  <si>
    <t>City</t>
  </si>
  <si>
    <t>POSTAL_CODE</t>
  </si>
  <si>
    <t>Addington Highlands, Township of</t>
  </si>
  <si>
    <t>Pumped Hydroelectric Storage</t>
  </si>
  <si>
    <t>Leeds and Grenville (United counties)</t>
  </si>
  <si>
    <t>Leeds and Grenville</t>
  </si>
  <si>
    <t>North Augusta</t>
  </si>
  <si>
    <t>K0G1R0</t>
  </si>
  <si>
    <t>Indigenous Lands</t>
  </si>
  <si>
    <t>B2M Limited Partnership</t>
  </si>
  <si>
    <t>Alectra Utilities Corporation</t>
  </si>
  <si>
    <t>Canada</t>
  </si>
  <si>
    <t>(a) Good is expected to be manufactured within Canada, including from components sourced from outside of Canada</t>
  </si>
  <si>
    <t>(a) Construction Material meets the definition of Canadian Construction Materials</t>
  </si>
  <si>
    <t>Adelaide-Metcalfe, Township of</t>
  </si>
  <si>
    <t>Class II LDES Technology</t>
  </si>
  <si>
    <t>Liquid Air Energy Storage</t>
  </si>
  <si>
    <t>Oxford Mills</t>
  </si>
  <si>
    <t>K0G1S0</t>
  </si>
  <si>
    <t>Municipal Lands</t>
  </si>
  <si>
    <t>Canadian Niagara Power Inc.</t>
  </si>
  <si>
    <t>Algoma Power Inc.</t>
  </si>
  <si>
    <t>United States of America</t>
  </si>
  <si>
    <t>(b) Service is expected to be Canadian Status Service, or supplied by Canadian Status Supply-Chain Participants</t>
  </si>
  <si>
    <t>(b) Construction Labor meets the definition of Canadian Construction Labour Suppliers</t>
  </si>
  <si>
    <t>lands within the treaty area, or the established or asserted traditional territory or homeland</t>
  </si>
  <si>
    <t>Adjala-Tosorontio, Township of</t>
  </si>
  <si>
    <t>Pumped Thermal Energy Storage</t>
  </si>
  <si>
    <t>Oxford Station</t>
  </si>
  <si>
    <t>K0G1T0</t>
  </si>
  <si>
    <t>Unincorporated Territory</t>
  </si>
  <si>
    <t>Chatham x Lakeshore GP Inc.</t>
  </si>
  <si>
    <t>Atikokan Hydro Inc.</t>
  </si>
  <si>
    <t>(c) Good or service is not expected to fall under (a) or (b)</t>
  </si>
  <si>
    <t>(c) Construction Material or Construction Labour is not expected to fall under (a) or (b)</t>
  </si>
  <si>
    <t>Admaston/Bromley, Township of</t>
  </si>
  <si>
    <t>Portland</t>
  </si>
  <si>
    <t>K0G1V0</t>
  </si>
  <si>
    <t>Federal Crown Lands not subject to a Survey Permit or Priority Permit</t>
  </si>
  <si>
    <t>Five Nations Energy Inc</t>
  </si>
  <si>
    <t>Attawapiskat Power Corporation</t>
  </si>
  <si>
    <t>Ajax, Town of</t>
  </si>
  <si>
    <t>Westport</t>
  </si>
  <si>
    <t>K0G1X0</t>
  </si>
  <si>
    <t>Hydro One Networks Inc.</t>
  </si>
  <si>
    <t>Bluewater Power Distribution Corporation</t>
  </si>
  <si>
    <t>Alberton, Township of</t>
  </si>
  <si>
    <t>Seeleys Bay</t>
  </si>
  <si>
    <t>K0H2N0</t>
  </si>
  <si>
    <t>Hydro One Sault Ste Marie Inc.</t>
  </si>
  <si>
    <t>Burlington Hydro Inc.</t>
  </si>
  <si>
    <t>Alfred and Plantagenet, Township of</t>
  </si>
  <si>
    <t>Brockville</t>
  </si>
  <si>
    <t>K6T</t>
  </si>
  <si>
    <t>Niagara Reinforcement Limited Partnership</t>
  </si>
  <si>
    <t>Algonquin Highlands, Township of</t>
  </si>
  <si>
    <t>K6V</t>
  </si>
  <si>
    <t>PUC (Transmission) LP</t>
  </si>
  <si>
    <t>Centre Wellington Hydro Ltd.</t>
  </si>
  <si>
    <t>Alnwick/Haldimand, Township of</t>
  </si>
  <si>
    <t>Gananoque</t>
  </si>
  <si>
    <t>K7G</t>
  </si>
  <si>
    <t>Upper Canada Transmission 2, Inc.</t>
  </si>
  <si>
    <t>Chapleau Public Utilities Corporation</t>
  </si>
  <si>
    <t>Amaranth, Township of</t>
  </si>
  <si>
    <t>Lennox and Addington (County)</t>
  </si>
  <si>
    <t>Lennox and Addington</t>
  </si>
  <si>
    <t>Bath</t>
  </si>
  <si>
    <t>K0H1G0</t>
  </si>
  <si>
    <t>Wataynikaneyap Power GP Inc.</t>
  </si>
  <si>
    <t>Cooperative Hydro Embrun Inc.</t>
  </si>
  <si>
    <t>Amherstburg, Town of</t>
  </si>
  <si>
    <t>Denbigh</t>
  </si>
  <si>
    <t>K0H1L0</t>
  </si>
  <si>
    <t>Other</t>
  </si>
  <si>
    <t>Cornwall Street Railway Light and Power Company Limited</t>
  </si>
  <si>
    <t>Armour, Township of</t>
  </si>
  <si>
    <t>Flinton</t>
  </si>
  <si>
    <t>K0H1P0</t>
  </si>
  <si>
    <t>Elexicon Energy Inc.</t>
  </si>
  <si>
    <t>Armstrong, Township of</t>
  </si>
  <si>
    <t>Kaladar</t>
  </si>
  <si>
    <t>K0H1Z0</t>
  </si>
  <si>
    <t>E.L.K. Energy Inc.</t>
  </si>
  <si>
    <t>Arnprior, Town of</t>
  </si>
  <si>
    <t>Northbrook</t>
  </si>
  <si>
    <t>K0H2G0</t>
  </si>
  <si>
    <t>Enova Power Corp.</t>
  </si>
  <si>
    <t>Arran-Elderslie, Municipality of</t>
  </si>
  <si>
    <t>Odessa</t>
  </si>
  <si>
    <t>K0H2H0</t>
  </si>
  <si>
    <t>Entegrus Powerlines Inc.</t>
  </si>
  <si>
    <t>Ashfield-Colborne-Wawanosh, Township of</t>
  </si>
  <si>
    <t>Plevna</t>
  </si>
  <si>
    <t>K0H2M0</t>
  </si>
  <si>
    <t>EnWin Utilities Ltd.</t>
  </si>
  <si>
    <t>Asphodel-Norwood, Township of</t>
  </si>
  <si>
    <t>Stella</t>
  </si>
  <si>
    <t>K0H2S0</t>
  </si>
  <si>
    <t>EPCOR Electricity Distribution Ontario Inc.</t>
  </si>
  <si>
    <t>Assiginack, Township of</t>
  </si>
  <si>
    <t>Griffith</t>
  </si>
  <si>
    <t>K0J2R0</t>
  </si>
  <si>
    <t>ERTH Power Corporation</t>
  </si>
  <si>
    <t>Athens, Township of</t>
  </si>
  <si>
    <t>Camden East</t>
  </si>
  <si>
    <t>K0K1J0</t>
  </si>
  <si>
    <t>Essex Powerlines Corporation</t>
  </si>
  <si>
    <t>Atikokan, Town of</t>
  </si>
  <si>
    <t>Centreville</t>
  </si>
  <si>
    <t>K0K1N0</t>
  </si>
  <si>
    <t>Festival Hydro Inc.</t>
  </si>
  <si>
    <t>Augusta, Township of</t>
  </si>
  <si>
    <t>Enterprise</t>
  </si>
  <si>
    <t>K0K1Z0</t>
  </si>
  <si>
    <t>Fort Albany Power Corporation</t>
  </si>
  <si>
    <t>Aurora, Town of</t>
  </si>
  <si>
    <t>Erinsville</t>
  </si>
  <si>
    <t>K0K2A0</t>
  </si>
  <si>
    <t>Fort Frances Power Corporation</t>
  </si>
  <si>
    <t>Aylmer, Town of</t>
  </si>
  <si>
    <t>Marlbank</t>
  </si>
  <si>
    <t>K0K2L0</t>
  </si>
  <si>
    <t>GrandBridge Energy</t>
  </si>
  <si>
    <t>Baldwin, Township of</t>
  </si>
  <si>
    <t>Newburgh</t>
  </si>
  <si>
    <t>K0K2S0</t>
  </si>
  <si>
    <t>Greater Sudbury Hydro Inc.</t>
  </si>
  <si>
    <t>Bancroft, Town of</t>
  </si>
  <si>
    <t>Selby</t>
  </si>
  <si>
    <t>K0K2Z0</t>
  </si>
  <si>
    <t>Grimsby Power Inc.</t>
  </si>
  <si>
    <t>Barrie, City of</t>
  </si>
  <si>
    <t>Tamworth</t>
  </si>
  <si>
    <t>K0K3G0</t>
  </si>
  <si>
    <t>Guelph Hydro</t>
  </si>
  <si>
    <t>Bayham, Municipality of</t>
  </si>
  <si>
    <t>Yarker</t>
  </si>
  <si>
    <t>K0K3N0</t>
  </si>
  <si>
    <t>Halton Hills Hydro Inc.</t>
  </si>
  <si>
    <t>Beckwith, Township of</t>
  </si>
  <si>
    <t>Manitoulin (District)</t>
  </si>
  <si>
    <t>Manitoulin</t>
  </si>
  <si>
    <t>Killarney</t>
  </si>
  <si>
    <t>P0M2A0</t>
  </si>
  <si>
    <t>Hearst Power Distribution Company Limited</t>
  </si>
  <si>
    <t>Belleville, City of</t>
  </si>
  <si>
    <t>Birch Island</t>
  </si>
  <si>
    <t>P0P1A0</t>
  </si>
  <si>
    <t>Hydro 2000 Inc.</t>
  </si>
  <si>
    <t>Billings, Township of</t>
  </si>
  <si>
    <t>Evansville</t>
  </si>
  <si>
    <t>P0P1E0</t>
  </si>
  <si>
    <t>Hydro Hawkesbury Inc./Hawkesbury Hydro Inc.</t>
  </si>
  <si>
    <t>Black River-Matheson, Township of</t>
  </si>
  <si>
    <t>M' Chigeeng</t>
  </si>
  <si>
    <t>P0P1G0</t>
  </si>
  <si>
    <t>Blandford-Blenheim, Township of</t>
  </si>
  <si>
    <t>Gore Bay</t>
  </si>
  <si>
    <t>P0P1H0</t>
  </si>
  <si>
    <t>Hydro One Networks Inc./Cat Lake Power Community</t>
  </si>
  <si>
    <t>Blind River, Town of</t>
  </si>
  <si>
    <t>Kagawong</t>
  </si>
  <si>
    <t>P0P1J0</t>
  </si>
  <si>
    <t>Hydro One Remote Communities Inc.</t>
  </si>
  <si>
    <t>Bluewater, Municipality of</t>
  </si>
  <si>
    <t>Little Current</t>
  </si>
  <si>
    <t>P0P1K0</t>
  </si>
  <si>
    <t>Hydro Ottawa Limited</t>
  </si>
  <si>
    <t>Bonfield, Township of</t>
  </si>
  <si>
    <t>Manitowaning</t>
  </si>
  <si>
    <t>P0P1N0</t>
  </si>
  <si>
    <t>InnPower Corporation</t>
  </si>
  <si>
    <t>Bonnechere Valley, Township of</t>
  </si>
  <si>
    <t>Meldrum Bay</t>
  </si>
  <si>
    <t>P0P1R0</t>
  </si>
  <si>
    <t>Kashechewan Power Corporation</t>
  </si>
  <si>
    <t>Bracebridge, Town of</t>
  </si>
  <si>
    <t>Mindemoya</t>
  </si>
  <si>
    <t>P0P1S0</t>
  </si>
  <si>
    <t>Kingston Hydro Corporation</t>
  </si>
  <si>
    <t>Bradford West Gwillimbury, Town of</t>
  </si>
  <si>
    <t>Providence Bay</t>
  </si>
  <si>
    <t>P0P1T0</t>
  </si>
  <si>
    <t>Lakefront Utilities Inc.</t>
  </si>
  <si>
    <t>Brampton, City of</t>
  </si>
  <si>
    <t>Sheguiandah</t>
  </si>
  <si>
    <t>P0P1W0</t>
  </si>
  <si>
    <t>Lakeland Power Distribution Ltd.</t>
  </si>
  <si>
    <t>Brant, County of</t>
  </si>
  <si>
    <t>Sheshegwaning</t>
  </si>
  <si>
    <t>P0P1X0</t>
  </si>
  <si>
    <t>London Hydro Inc.</t>
  </si>
  <si>
    <t>Brantford, City of</t>
  </si>
  <si>
    <t>Silver Water</t>
  </si>
  <si>
    <t>P0P1Y0</t>
  </si>
  <si>
    <t>Milton Hydro Distribution Inc.</t>
  </si>
  <si>
    <t>Brethour, Township of</t>
  </si>
  <si>
    <t>South Baymouth</t>
  </si>
  <si>
    <t>P0P1Z0</t>
  </si>
  <si>
    <t>Newmarket-Tay Power Distribution Ltd.</t>
  </si>
  <si>
    <t>Brighton, Municipality of</t>
  </si>
  <si>
    <t>Spring Bay</t>
  </si>
  <si>
    <t>P0P2B0</t>
  </si>
  <si>
    <t>Niagara-on-the-Lake Hydro Inc.</t>
  </si>
  <si>
    <t>Brock, Township of</t>
  </si>
  <si>
    <t>Tehkummah</t>
  </si>
  <si>
    <t>P0P2C0</t>
  </si>
  <si>
    <t>Niagara Peninsula Energy Inc.</t>
  </si>
  <si>
    <t>Brockton, Municipality of</t>
  </si>
  <si>
    <t>Wikwemikong</t>
  </si>
  <si>
    <t>P0P2J0</t>
  </si>
  <si>
    <t>North Bay Hydro</t>
  </si>
  <si>
    <t>Brockville, City of</t>
  </si>
  <si>
    <t>Middlesex (County)</t>
  </si>
  <si>
    <t>Middlesex</t>
  </si>
  <si>
    <t>Appin</t>
  </si>
  <si>
    <t>N0L1A0</t>
  </si>
  <si>
    <t>Northern Ontario Wires Inc.</t>
  </si>
  <si>
    <t>Brooke-Alvinston, Municipality of</t>
  </si>
  <si>
    <t>Delaware</t>
  </si>
  <si>
    <t>N0L1E0</t>
  </si>
  <si>
    <t>Oakville Hydro Electricity Distribution Inc.</t>
  </si>
  <si>
    <t>Bruce, County of</t>
  </si>
  <si>
    <t>Dorchester</t>
  </si>
  <si>
    <t>N0L1G0</t>
  </si>
  <si>
    <t>Orangeville Hydro Limited</t>
  </si>
  <si>
    <t>Bruce Mines, Town of</t>
  </si>
  <si>
    <t>N0L1G1</t>
  </si>
  <si>
    <t>Oshawa PUC Networks Inc.</t>
  </si>
  <si>
    <t>Brudenell, Lyndoch and Raglan, Township of</t>
  </si>
  <si>
    <t>N0L1G2</t>
  </si>
  <si>
    <t>Ottawa River Power Corporation</t>
  </si>
  <si>
    <t>Burk’s Falls, Village of</t>
  </si>
  <si>
    <t>Thames Centre</t>
  </si>
  <si>
    <t>N0L1G3</t>
  </si>
  <si>
    <t>PUC Distribution Inc.</t>
  </si>
  <si>
    <t>Burlington, City of</t>
  </si>
  <si>
    <t>N0L1G4</t>
  </si>
  <si>
    <t>Renfrew Hydro Inc.</t>
  </si>
  <si>
    <t>Burpee and Mills, Township of</t>
  </si>
  <si>
    <t>N0L1G5</t>
  </si>
  <si>
    <t>Rideau St. Lawrence Distribution Inc.</t>
  </si>
  <si>
    <t>Caledon, Town of</t>
  </si>
  <si>
    <t>N0L1G6</t>
  </si>
  <si>
    <t>Sioux Lookout Hydro Inc.</t>
  </si>
  <si>
    <t>Callander, Municipality of</t>
  </si>
  <si>
    <t>Glencoe</t>
  </si>
  <si>
    <t>N0L1M0</t>
  </si>
  <si>
    <t>Synergy North Corporation</t>
  </si>
  <si>
    <t>Calvin, Municipality of</t>
  </si>
  <si>
    <t>Harrietsville</t>
  </si>
  <si>
    <t>N0L1N0</t>
  </si>
  <si>
    <t>Tillsonburg Hydro Inc.</t>
  </si>
  <si>
    <t>Cambridge, City of</t>
  </si>
  <si>
    <t>Komoka</t>
  </si>
  <si>
    <t>N0L1R0</t>
  </si>
  <si>
    <t>Toronto Hydro-Electric System Limited</t>
  </si>
  <si>
    <t>Carleton Place, Town of</t>
  </si>
  <si>
    <t>Melbourne</t>
  </si>
  <si>
    <t>N0L1T0</t>
  </si>
  <si>
    <t>Wasaga Distribution Inc.</t>
  </si>
  <si>
    <t>Carling, Township of</t>
  </si>
  <si>
    <t>Mossley</t>
  </si>
  <si>
    <t>N0L1V0</t>
  </si>
  <si>
    <t>Welland Hydro-Electric System Corp</t>
  </si>
  <si>
    <t>Carlow/Mayo, Township of</t>
  </si>
  <si>
    <t>Mount Brydges</t>
  </si>
  <si>
    <t>N0L1W0</t>
  </si>
  <si>
    <t>Wellington North Power Inc.</t>
  </si>
  <si>
    <t>Casey, Township of</t>
  </si>
  <si>
    <t>Muncey</t>
  </si>
  <si>
    <t>N0L1Y0</t>
  </si>
  <si>
    <t>Westario Power Inc.</t>
  </si>
  <si>
    <t>Casselman, Municipality of</t>
  </si>
  <si>
    <t>Newbury</t>
  </si>
  <si>
    <t>N0L1Z0</t>
  </si>
  <si>
    <t>Cavan Monaghan, Township of</t>
  </si>
  <si>
    <t>Putnam</t>
  </si>
  <si>
    <t>N0L2B0</t>
  </si>
  <si>
    <t>Central Elgin, Municipality of</t>
  </si>
  <si>
    <t>Talbotville Royal</t>
  </si>
  <si>
    <t>N0L2K0</t>
  </si>
  <si>
    <t>Central Frontenac, Township of</t>
  </si>
  <si>
    <t>Ailsa Craig</t>
  </si>
  <si>
    <t>N0M1A0</t>
  </si>
  <si>
    <t>Central Huron, Municipality of</t>
  </si>
  <si>
    <t>Arva</t>
  </si>
  <si>
    <t>N0M1C0</t>
  </si>
  <si>
    <t>Central Manitoulin, Municipality of</t>
  </si>
  <si>
    <t>Denfield</t>
  </si>
  <si>
    <t>N0M1P0</t>
  </si>
  <si>
    <t>Centre Hastings, Municipality of</t>
  </si>
  <si>
    <t>Granton</t>
  </si>
  <si>
    <t>N0M1V0</t>
  </si>
  <si>
    <t>Centre Wellington, Township of</t>
  </si>
  <si>
    <t>Ilderton</t>
  </si>
  <si>
    <t>N0M2A0</t>
  </si>
  <si>
    <t>Chamberlain, Township of</t>
  </si>
  <si>
    <t>Kerwood</t>
  </si>
  <si>
    <t>N0M2B0</t>
  </si>
  <si>
    <t>Champlain, Township of</t>
  </si>
  <si>
    <t>Kintore</t>
  </si>
  <si>
    <t>N0M2C0</t>
  </si>
  <si>
    <t>Chapleau, Township of</t>
  </si>
  <si>
    <t>Lucan</t>
  </si>
  <si>
    <t>N0M2J0</t>
  </si>
  <si>
    <t>Chapple, Township of</t>
  </si>
  <si>
    <t>Parkhill</t>
  </si>
  <si>
    <t>N0M2K0</t>
  </si>
  <si>
    <t>Charlton and Dack, Municipality of</t>
  </si>
  <si>
    <t>Thamesford</t>
  </si>
  <si>
    <t>N0M2M0</t>
  </si>
  <si>
    <t>Chatham-Kent, Municipality of</t>
  </si>
  <si>
    <t>Thorndale</t>
  </si>
  <si>
    <t>N0M2P0</t>
  </si>
  <si>
    <t>Chatsworth, Township of</t>
  </si>
  <si>
    <t>N0M2V0</t>
  </si>
  <si>
    <t>Chisholm, Township of</t>
  </si>
  <si>
    <t>N0M3P0</t>
  </si>
  <si>
    <t>Clarence-Rockland, City of</t>
  </si>
  <si>
    <t>London</t>
  </si>
  <si>
    <t>N5V</t>
  </si>
  <si>
    <t>Clarington, Municipality of</t>
  </si>
  <si>
    <t>N5W</t>
  </si>
  <si>
    <t>Clearview, Township of</t>
  </si>
  <si>
    <t>N5X</t>
  </si>
  <si>
    <t>Cobalt, Town of</t>
  </si>
  <si>
    <t>N5Y</t>
  </si>
  <si>
    <t>Cobourg, Town of</t>
  </si>
  <si>
    <t>N5Z</t>
  </si>
  <si>
    <t>Cochrane, Town of</t>
  </si>
  <si>
    <t>N6A</t>
  </si>
  <si>
    <t>Cockburn Island, Township of</t>
  </si>
  <si>
    <t>N6B</t>
  </si>
  <si>
    <t>Coleman, Township of</t>
  </si>
  <si>
    <t>N6C</t>
  </si>
  <si>
    <t>Collingwood, Town of</t>
  </si>
  <si>
    <t>N6E</t>
  </si>
  <si>
    <t>Conmee, Township of</t>
  </si>
  <si>
    <t>N6G</t>
  </si>
  <si>
    <t>Cornwall, City of</t>
  </si>
  <si>
    <t>N6H</t>
  </si>
  <si>
    <t>Cramahe, Township of</t>
  </si>
  <si>
    <t>N6J</t>
  </si>
  <si>
    <t>Dawn-Euphemia, Township of</t>
  </si>
  <si>
    <t>N6K</t>
  </si>
  <si>
    <t>Dawson, Township of</t>
  </si>
  <si>
    <t>N6L</t>
  </si>
  <si>
    <t>Deep River, Town of</t>
  </si>
  <si>
    <t>N6M</t>
  </si>
  <si>
    <t>Deseronto, Town of</t>
  </si>
  <si>
    <t>N6N</t>
  </si>
  <si>
    <t>Dorion, Township of</t>
  </si>
  <si>
    <t>N6P</t>
  </si>
  <si>
    <t>Douro-Dummer, Township of</t>
  </si>
  <si>
    <t>Strathroy</t>
  </si>
  <si>
    <t>N7G</t>
  </si>
  <si>
    <t>Drummond/North Elmsley, Township of</t>
  </si>
  <si>
    <t>Muskoka (Regional Municipality)</t>
  </si>
  <si>
    <t>Muskoka</t>
  </si>
  <si>
    <t>Dorset</t>
  </si>
  <si>
    <t>P0A1E0</t>
  </si>
  <si>
    <t>Dryden, City of</t>
  </si>
  <si>
    <t>Dwight</t>
  </si>
  <si>
    <t>P0A1H0</t>
  </si>
  <si>
    <t>Dubreuilville, Township of</t>
  </si>
  <si>
    <t>Novar</t>
  </si>
  <si>
    <t>P0A1R0</t>
  </si>
  <si>
    <t>Dufferin, County of</t>
  </si>
  <si>
    <t>Baysville</t>
  </si>
  <si>
    <t>P0B1A0</t>
  </si>
  <si>
    <t>Durham, Regional Municipality of</t>
  </si>
  <si>
    <t>Beaumaris</t>
  </si>
  <si>
    <t>P0B1B0</t>
  </si>
  <si>
    <t>Dutton/Dunwich, Municipality of</t>
  </si>
  <si>
    <t>Milford Bay</t>
  </si>
  <si>
    <t>P0B1E0</t>
  </si>
  <si>
    <t>Dysart et al, Municipality of</t>
  </si>
  <si>
    <t>Minett</t>
  </si>
  <si>
    <t>P0B1G0</t>
  </si>
  <si>
    <t>Ear Falls, Township of</t>
  </si>
  <si>
    <t>Port Carling</t>
  </si>
  <si>
    <t>P0B1J0</t>
  </si>
  <si>
    <t>East Ferris, Township of</t>
  </si>
  <si>
    <t>Port Sandfield</t>
  </si>
  <si>
    <t>P0B1K0</t>
  </si>
  <si>
    <t>East Garafraxa, Township of</t>
  </si>
  <si>
    <t>Port Sydney</t>
  </si>
  <si>
    <t>P0B1L0</t>
  </si>
  <si>
    <t>East Gwillimbury, Town of</t>
  </si>
  <si>
    <t>Utterson</t>
  </si>
  <si>
    <t>P0B1M0</t>
  </si>
  <si>
    <t>East Hawkesbury, Township of</t>
  </si>
  <si>
    <t>Windermere</t>
  </si>
  <si>
    <t>P0B1P0</t>
  </si>
  <si>
    <t>East Zorra-Tavistock, Township of</t>
  </si>
  <si>
    <t>Bala</t>
  </si>
  <si>
    <t>P0C1A0</t>
  </si>
  <si>
    <t>Edwardsburgh/Cardinal, Township of</t>
  </si>
  <si>
    <t>MacTier</t>
  </si>
  <si>
    <t>P0C1H0</t>
  </si>
  <si>
    <t>Elgin, County of</t>
  </si>
  <si>
    <t>Rosseau</t>
  </si>
  <si>
    <t>P0C1J0</t>
  </si>
  <si>
    <t>Elizabethtown-Kitley, Township of</t>
  </si>
  <si>
    <t>Archipelago</t>
  </si>
  <si>
    <t>P0C1K0</t>
  </si>
  <si>
    <t>Elliot Lake, City of</t>
  </si>
  <si>
    <t>Torrance</t>
  </si>
  <si>
    <t>P0C1M0</t>
  </si>
  <si>
    <t>Emo, Township of</t>
  </si>
  <si>
    <t>Honey Harbour</t>
  </si>
  <si>
    <t>P0E1E0</t>
  </si>
  <si>
    <t>Englehart, Town of</t>
  </si>
  <si>
    <t>Kilworthy</t>
  </si>
  <si>
    <t>P0E1G0</t>
  </si>
  <si>
    <t>Enniskillen, Township of</t>
  </si>
  <si>
    <t>Huntsville</t>
  </si>
  <si>
    <t>P1H</t>
  </si>
  <si>
    <t>Erin, Town of</t>
  </si>
  <si>
    <t>Bracebridge</t>
  </si>
  <si>
    <t>P1L</t>
  </si>
  <si>
    <t>Espanola, Town of</t>
  </si>
  <si>
    <t>Gravenhurst</t>
  </si>
  <si>
    <t>P1P</t>
  </si>
  <si>
    <t>Essa, Township of</t>
  </si>
  <si>
    <t>Niagara (Regional Municipality)</t>
  </si>
  <si>
    <t>Niagara</t>
  </si>
  <si>
    <t>Beamsville</t>
  </si>
  <si>
    <t>L0R1B0</t>
  </si>
  <si>
    <t>Essex, County of</t>
  </si>
  <si>
    <t>Lincoln</t>
  </si>
  <si>
    <t>L0R1B1</t>
  </si>
  <si>
    <t>Essex, Town of</t>
  </si>
  <si>
    <t>L0R1B2</t>
  </si>
  <si>
    <t>Evanturel, Township of</t>
  </si>
  <si>
    <t>L0R1B3</t>
  </si>
  <si>
    <t>Faraday, Township of</t>
  </si>
  <si>
    <t>L0R1B4</t>
  </si>
  <si>
    <t>Fauquier-Strickland, Township of</t>
  </si>
  <si>
    <t>L0R1B5</t>
  </si>
  <si>
    <t>Fort Erie, Town of</t>
  </si>
  <si>
    <t>L0R1B6</t>
  </si>
  <si>
    <t>Fort Frances, Town of</t>
  </si>
  <si>
    <t>L0R1B7</t>
  </si>
  <si>
    <t>French River, Municipality of</t>
  </si>
  <si>
    <t>L0R1B8</t>
  </si>
  <si>
    <t>Front of Yonge, Township of</t>
  </si>
  <si>
    <t>L0R1B9</t>
  </si>
  <si>
    <t>Frontenac, County of</t>
  </si>
  <si>
    <t>Caistor Centre</t>
  </si>
  <si>
    <t>L0R1E0</t>
  </si>
  <si>
    <t>Frontenac Islands, Township of</t>
  </si>
  <si>
    <t>Campden</t>
  </si>
  <si>
    <t>L0R1G0</t>
  </si>
  <si>
    <t>Gananoque, Town of</t>
  </si>
  <si>
    <t>Grassie</t>
  </si>
  <si>
    <t>L0R1M0</t>
  </si>
  <si>
    <t>Gauthier, Township of</t>
  </si>
  <si>
    <t>Jordan Station</t>
  </si>
  <si>
    <t>L0R1S0</t>
  </si>
  <si>
    <t>Georgian Bay, Township of</t>
  </si>
  <si>
    <t>St. Anns</t>
  </si>
  <si>
    <t>L0R1Y0</t>
  </si>
  <si>
    <t>Georgian Bluffs, Township of</t>
  </si>
  <si>
    <t>Smithville</t>
  </si>
  <si>
    <t>L0R2A0</t>
  </si>
  <si>
    <t>Georgina, Town of</t>
  </si>
  <si>
    <t>Vineland</t>
  </si>
  <si>
    <t>L0R2C0</t>
  </si>
  <si>
    <t>Gillies, Township of</t>
  </si>
  <si>
    <t>L0R2E0</t>
  </si>
  <si>
    <t>Goderich, Town of</t>
  </si>
  <si>
    <t>Wellandport</t>
  </si>
  <si>
    <t>L0R2J0</t>
  </si>
  <si>
    <t>Gordon/Barrie Island, Municipality of</t>
  </si>
  <si>
    <t>West Lincoln</t>
  </si>
  <si>
    <t>L0R2J6</t>
  </si>
  <si>
    <t>Gore Bay, Town of</t>
  </si>
  <si>
    <t>Allanburg</t>
  </si>
  <si>
    <t>L0S1A0</t>
  </si>
  <si>
    <t>Grand Valley, Town of</t>
  </si>
  <si>
    <t>Crystal Beach</t>
  </si>
  <si>
    <t>L0S1B0</t>
  </si>
  <si>
    <t>Gravenhurst, Town of</t>
  </si>
  <si>
    <t>Fenwick</t>
  </si>
  <si>
    <t>L0S1C0</t>
  </si>
  <si>
    <t>Greater Madawaska, Township of</t>
  </si>
  <si>
    <t>Fonthill</t>
  </si>
  <si>
    <t>L0S1E0</t>
  </si>
  <si>
    <t>Greater Napanee, Town of</t>
  </si>
  <si>
    <t>Pelham</t>
  </si>
  <si>
    <t>L0S1E1</t>
  </si>
  <si>
    <t>Greater Sudbury, City of</t>
  </si>
  <si>
    <t>L0S1E2</t>
  </si>
  <si>
    <t>Greenstone, Municipality of</t>
  </si>
  <si>
    <t>L0S1E3</t>
  </si>
  <si>
    <t>Grey, County of</t>
  </si>
  <si>
    <t>L0S1E4</t>
  </si>
  <si>
    <t>Grey Highlands, Municipality of</t>
  </si>
  <si>
    <t>L0S1E5</t>
  </si>
  <si>
    <t>Grimsby, Town of</t>
  </si>
  <si>
    <t>L0S1E6</t>
  </si>
  <si>
    <t>Guelph, City of</t>
  </si>
  <si>
    <t>L0S1E7</t>
  </si>
  <si>
    <t>Guelph/Eramosa, Township of</t>
  </si>
  <si>
    <t>Niagara-on-the-Lake</t>
  </si>
  <si>
    <t>L0S1J0</t>
  </si>
  <si>
    <t>Haldimand County</t>
  </si>
  <si>
    <t>Thorold</t>
  </si>
  <si>
    <t>L0S1J1</t>
  </si>
  <si>
    <t>Haliburton, County of</t>
  </si>
  <si>
    <t>Port Robinson</t>
  </si>
  <si>
    <t>L0S1K0</t>
  </si>
  <si>
    <t>Halton, Regional Municipality of</t>
  </si>
  <si>
    <t>Queenston</t>
  </si>
  <si>
    <t>L0S1L0</t>
  </si>
  <si>
    <t>Halton Hills, Town of</t>
  </si>
  <si>
    <t>Ridgeville</t>
  </si>
  <si>
    <t>L0S1M0</t>
  </si>
  <si>
    <t>Hamilton, City of</t>
  </si>
  <si>
    <t>Ridgeway</t>
  </si>
  <si>
    <t>L0S1N0</t>
  </si>
  <si>
    <t>Hamilton, Township of</t>
  </si>
  <si>
    <t>St. Davids</t>
  </si>
  <si>
    <t>L0S1P0</t>
  </si>
  <si>
    <t>Hanover, Town of</t>
  </si>
  <si>
    <t>Sherkston</t>
  </si>
  <si>
    <t>L0S1R0</t>
  </si>
  <si>
    <t>Harley, Township of</t>
  </si>
  <si>
    <t>Stevensville</t>
  </si>
  <si>
    <t>L0S1S0</t>
  </si>
  <si>
    <t>Harris, Township of</t>
  </si>
  <si>
    <t>L0S1S1</t>
  </si>
  <si>
    <t>Hastings, County of</t>
  </si>
  <si>
    <t>Virgil</t>
  </si>
  <si>
    <t>L0S1T0</t>
  </si>
  <si>
    <t>Hastings Highlands, Municipality of</t>
  </si>
  <si>
    <t>Wainfleet</t>
  </si>
  <si>
    <t>L0S1V0</t>
  </si>
  <si>
    <t>Havelock-Belmont-Methuen, Township of</t>
  </si>
  <si>
    <t>Port Colborne</t>
  </si>
  <si>
    <t>L0S5V3</t>
  </si>
  <si>
    <t>Hawkesbury, Town of</t>
  </si>
  <si>
    <t>Fort Erie</t>
  </si>
  <si>
    <t>L2A</t>
  </si>
  <si>
    <t>Head, Clara and Maria, Township of</t>
  </si>
  <si>
    <t>Niagara Falls</t>
  </si>
  <si>
    <t>L2E</t>
  </si>
  <si>
    <t>Hearst, Town of</t>
  </si>
  <si>
    <t>L2G</t>
  </si>
  <si>
    <t>Highlands East, Municipality of</t>
  </si>
  <si>
    <t>L2H</t>
  </si>
  <si>
    <t>Hilliard, Township of</t>
  </si>
  <si>
    <t>L2J</t>
  </si>
  <si>
    <t>Hilton, Township of</t>
  </si>
  <si>
    <t>St. Catharines</t>
  </si>
  <si>
    <t>L2M</t>
  </si>
  <si>
    <t>Hilton Beach, Village of</t>
  </si>
  <si>
    <t>L2N</t>
  </si>
  <si>
    <t>Hornepayne, Township of</t>
  </si>
  <si>
    <t>L2P</t>
  </si>
  <si>
    <t>Horton, Township of</t>
  </si>
  <si>
    <t>L2R</t>
  </si>
  <si>
    <t>Howick, Township of</t>
  </si>
  <si>
    <t>L2S</t>
  </si>
  <si>
    <t>Hudson, Township of</t>
  </si>
  <si>
    <t>L2T</t>
  </si>
  <si>
    <t>Huntsville, Town of</t>
  </si>
  <si>
    <t>L2V</t>
  </si>
  <si>
    <t>Huron, County of</t>
  </si>
  <si>
    <t>L2W</t>
  </si>
  <si>
    <t>Huron East, Municipality of</t>
  </si>
  <si>
    <t>Welland</t>
  </si>
  <si>
    <t>L3B</t>
  </si>
  <si>
    <t>Huron Shores, Municipality of</t>
  </si>
  <si>
    <t>L3C</t>
  </si>
  <si>
    <t>Huron-Kinloss, Township of</t>
  </si>
  <si>
    <t>L3K</t>
  </si>
  <si>
    <t>Ignace, Township of</t>
  </si>
  <si>
    <t>Grimsby</t>
  </si>
  <si>
    <t>L3M</t>
  </si>
  <si>
    <t>Ingersoll, Town of</t>
  </si>
  <si>
    <t>Nipissing (District)</t>
  </si>
  <si>
    <t>Nipissing</t>
  </si>
  <si>
    <t>Whitney</t>
  </si>
  <si>
    <t>K0J2M0</t>
  </si>
  <si>
    <t>Innisfil, Town of</t>
  </si>
  <si>
    <t>Lake St Peter</t>
  </si>
  <si>
    <t>K0L2K0</t>
  </si>
  <si>
    <t>Iroquois Falls, Town of</t>
  </si>
  <si>
    <t>Astorville</t>
  </si>
  <si>
    <t>P0H1B0</t>
  </si>
  <si>
    <t>James, Township of</t>
  </si>
  <si>
    <t>Bear Island</t>
  </si>
  <si>
    <t>P0H1C0</t>
  </si>
  <si>
    <t>Jocelyn, Township of</t>
  </si>
  <si>
    <t>Bonfield</t>
  </si>
  <si>
    <t>P0H1E0</t>
  </si>
  <si>
    <t>Johnson, Township of</t>
  </si>
  <si>
    <t>Cache Bay</t>
  </si>
  <si>
    <t>P0H1G0</t>
  </si>
  <si>
    <t>Joly, Township of</t>
  </si>
  <si>
    <t>Callander</t>
  </si>
  <si>
    <t>P0H1H0</t>
  </si>
  <si>
    <t>Kapuskasing, Town of</t>
  </si>
  <si>
    <t>Corbeil</t>
  </si>
  <si>
    <t>P0H1K0</t>
  </si>
  <si>
    <t>Kawartha Lakes, City of</t>
  </si>
  <si>
    <t>Crystal Falls</t>
  </si>
  <si>
    <t>P0H1L0</t>
  </si>
  <si>
    <t>Kearney, Town of</t>
  </si>
  <si>
    <t>Field</t>
  </si>
  <si>
    <t>P0H1M0</t>
  </si>
  <si>
    <t>Kenora, City of</t>
  </si>
  <si>
    <t>Hornell Heights</t>
  </si>
  <si>
    <t>P0H1P0</t>
  </si>
  <si>
    <t>Kerns, Township of</t>
  </si>
  <si>
    <t>Lavigne</t>
  </si>
  <si>
    <t>P0H1R0</t>
  </si>
  <si>
    <t>Killaloe, Hagarty and Richards, Township of</t>
  </si>
  <si>
    <t>Marten River</t>
  </si>
  <si>
    <t>P0H1T0</t>
  </si>
  <si>
    <t>Killarney, Municipality of</t>
  </si>
  <si>
    <t>Mattawa</t>
  </si>
  <si>
    <t>P0H1V0</t>
  </si>
  <si>
    <t>Kincardine, Municipality of</t>
  </si>
  <si>
    <t>Redbridge</t>
  </si>
  <si>
    <t>P0H2A0</t>
  </si>
  <si>
    <t>King, Township of</t>
  </si>
  <si>
    <t>River Valley</t>
  </si>
  <si>
    <t>P0H2C0</t>
  </si>
  <si>
    <t>Kingston, City of</t>
  </si>
  <si>
    <t>Rutherglen</t>
  </si>
  <si>
    <t>P0H2E0</t>
  </si>
  <si>
    <t>Kingsville, Town of</t>
  </si>
  <si>
    <t>Temagami</t>
  </si>
  <si>
    <t>P0H2H0</t>
  </si>
  <si>
    <t>Kirkland Lake, Town of</t>
  </si>
  <si>
    <t>Thorne</t>
  </si>
  <si>
    <t>P0H2J0</t>
  </si>
  <si>
    <t>Kitchener, City of</t>
  </si>
  <si>
    <t>Tilden Lake</t>
  </si>
  <si>
    <t>P0H2K0</t>
  </si>
  <si>
    <t>La Vallee, Township of</t>
  </si>
  <si>
    <t>Verner</t>
  </si>
  <si>
    <t>P0H2M0</t>
  </si>
  <si>
    <t>LaSalle, Town of</t>
  </si>
  <si>
    <t>Port Loring</t>
  </si>
  <si>
    <t>P0Y1S0</t>
  </si>
  <si>
    <t>Laird, Township of</t>
  </si>
  <si>
    <t>North Bay</t>
  </si>
  <si>
    <t>P1A</t>
  </si>
  <si>
    <t>Lake of Bays, Township of</t>
  </si>
  <si>
    <t>P1B</t>
  </si>
  <si>
    <t>Lake of the Woods, Township of</t>
  </si>
  <si>
    <t>P1C</t>
  </si>
  <si>
    <t>Lakeshore, Municipality of</t>
  </si>
  <si>
    <t>Sturgeon Falls</t>
  </si>
  <si>
    <t>P2B</t>
  </si>
  <si>
    <t>Lambton, County of</t>
  </si>
  <si>
    <t>Norfolk (County)</t>
  </si>
  <si>
    <t>Norfolk</t>
  </si>
  <si>
    <t>Port Dover</t>
  </si>
  <si>
    <t>N0A1N0</t>
  </si>
  <si>
    <t>Lambton Shores, Municipality of</t>
  </si>
  <si>
    <t>N0A1N1</t>
  </si>
  <si>
    <t>Lanark, County of</t>
  </si>
  <si>
    <t>N0A1N2</t>
  </si>
  <si>
    <t>Lanark Highlands, Township of</t>
  </si>
  <si>
    <t>N0A1N3</t>
  </si>
  <si>
    <t>Larder Lake, Township of</t>
  </si>
  <si>
    <t>N0A1N4</t>
  </si>
  <si>
    <t>Latchford, Town of</t>
  </si>
  <si>
    <t>N0A1N5</t>
  </si>
  <si>
    <t>Laurentian Hills, Town of</t>
  </si>
  <si>
    <t>N0A1N6</t>
  </si>
  <si>
    <t>Laurentian Valley, Township of</t>
  </si>
  <si>
    <t>N0A1N7</t>
  </si>
  <si>
    <t>Leamington, Municipality of</t>
  </si>
  <si>
    <t>N0A1N8</t>
  </si>
  <si>
    <t>Leeds and Grenville, United Counties of</t>
  </si>
  <si>
    <t>N0A1N9</t>
  </si>
  <si>
    <t>Leeds and the Thousand Islands, Township of</t>
  </si>
  <si>
    <t>Langton</t>
  </si>
  <si>
    <t>N0A1X0</t>
  </si>
  <si>
    <t>Lennox and Addington, County of</t>
  </si>
  <si>
    <t>Clear Creek</t>
  </si>
  <si>
    <t>N0E1C0</t>
  </si>
  <si>
    <t>Limerick, Township of</t>
  </si>
  <si>
    <t>N0E1G0</t>
  </si>
  <si>
    <t>Lincoln, Town of</t>
  </si>
  <si>
    <t>La Salette</t>
  </si>
  <si>
    <t>N0E1H0</t>
  </si>
  <si>
    <t>London, City of</t>
  </si>
  <si>
    <t>Port Rowan</t>
  </si>
  <si>
    <t>N0E1M0</t>
  </si>
  <si>
    <t>Loyalist, Township of</t>
  </si>
  <si>
    <t>St. Williams</t>
  </si>
  <si>
    <t>N0E1P0</t>
  </si>
  <si>
    <t>Lucan Biddulph, Township of</t>
  </si>
  <si>
    <t>Turkey Point</t>
  </si>
  <si>
    <t>N0E1T0</t>
  </si>
  <si>
    <t>Macdonald, Meredith and Aberdeen Additional, Township of</t>
  </si>
  <si>
    <t>Vanessa</t>
  </si>
  <si>
    <t>N0E1V0</t>
  </si>
  <si>
    <t>Machar, Township of</t>
  </si>
  <si>
    <t>Vittoria</t>
  </si>
  <si>
    <t>N0E1W0</t>
  </si>
  <si>
    <t>Machin, Township of</t>
  </si>
  <si>
    <t>Walsingham</t>
  </si>
  <si>
    <t>N0E1X0</t>
  </si>
  <si>
    <t>Madawaska Valley, Township of</t>
  </si>
  <si>
    <t>Waterford</t>
  </si>
  <si>
    <t>N0E1Y0</t>
  </si>
  <si>
    <t>Madoc, Township of</t>
  </si>
  <si>
    <t>Wilsonville</t>
  </si>
  <si>
    <t>N0E1Z0</t>
  </si>
  <si>
    <t>Magnetawan, Municipality of</t>
  </si>
  <si>
    <t>Windham Centre</t>
  </si>
  <si>
    <t>N0E2A0</t>
  </si>
  <si>
    <t>Malahide, Township of</t>
  </si>
  <si>
    <t>Delhi</t>
  </si>
  <si>
    <t>N0E2N0</t>
  </si>
  <si>
    <t>Manitouwadge, Township of</t>
  </si>
  <si>
    <t>Courtland</t>
  </si>
  <si>
    <t>N0J1E0</t>
  </si>
  <si>
    <t>Mapleton, Township of</t>
  </si>
  <si>
    <t>Simcoe</t>
  </si>
  <si>
    <t>N3Y</t>
  </si>
  <si>
    <t>Marathon, Town of</t>
  </si>
  <si>
    <t>N4B</t>
  </si>
  <si>
    <t>Markham, City of</t>
  </si>
  <si>
    <t>Northumberland (County)</t>
  </si>
  <si>
    <t>Northumberland</t>
  </si>
  <si>
    <t>Baltimore</t>
  </si>
  <si>
    <t>K0K1C0</t>
  </si>
  <si>
    <t>Markstay-Warren, Municipality of</t>
  </si>
  <si>
    <t>Brighton</t>
  </si>
  <si>
    <t>K0K1H0</t>
  </si>
  <si>
    <t>Marmora and Lake, Municipality of</t>
  </si>
  <si>
    <t>Castleton</t>
  </si>
  <si>
    <t>K0K1M0</t>
  </si>
  <si>
    <t>Matachewan, Township of</t>
  </si>
  <si>
    <t>Codrington</t>
  </si>
  <si>
    <t>K0K1R0</t>
  </si>
  <si>
    <t>Mattawa, Town of</t>
  </si>
  <si>
    <t>Colborne</t>
  </si>
  <si>
    <t>K0K1S0</t>
  </si>
  <si>
    <t>Mattawan, Municipality of</t>
  </si>
  <si>
    <t>Gores Landing</t>
  </si>
  <si>
    <t>K0K2E0</t>
  </si>
  <si>
    <t>Mattice-Val Côté, Township of</t>
  </si>
  <si>
    <t>Grafton</t>
  </si>
  <si>
    <t>K0K2G0</t>
  </si>
  <si>
    <t>McDougall, Township of</t>
  </si>
  <si>
    <t>Harwood</t>
  </si>
  <si>
    <t>K0K2H0</t>
  </si>
  <si>
    <t>McGarry, Township of</t>
  </si>
  <si>
    <t>Roseneath</t>
  </si>
  <si>
    <t>K0K2X0</t>
  </si>
  <si>
    <t>McKellar, Township of</t>
  </si>
  <si>
    <t>Warkworth</t>
  </si>
  <si>
    <t>K0K3K0</t>
  </si>
  <si>
    <t>McMurrich/Monteith, Township of</t>
  </si>
  <si>
    <t>Bewdley</t>
  </si>
  <si>
    <t>K0L1E0</t>
  </si>
  <si>
    <t>McNab/Braeside, Township of</t>
  </si>
  <si>
    <t>Campbellford</t>
  </si>
  <si>
    <t>K0L1L0</t>
  </si>
  <si>
    <t>Meaford, Municipality of</t>
  </si>
  <si>
    <t>Hastings</t>
  </si>
  <si>
    <t>K0L1Y0</t>
  </si>
  <si>
    <t>Melancthon, Township of</t>
  </si>
  <si>
    <t>Trent River</t>
  </si>
  <si>
    <t>K0L2Z0</t>
  </si>
  <si>
    <t>Merrickville-Wolford, Village of</t>
  </si>
  <si>
    <t>Westwood</t>
  </si>
  <si>
    <t>K0L3B0</t>
  </si>
  <si>
    <t>Middlesex, County of</t>
  </si>
  <si>
    <t>Cobourg</t>
  </si>
  <si>
    <t>K9A</t>
  </si>
  <si>
    <t>Middlesex Centre, Municipality of</t>
  </si>
  <si>
    <t>Campbellcroft</t>
  </si>
  <si>
    <t>L0A1B0</t>
  </si>
  <si>
    <t>Midland, Town of</t>
  </si>
  <si>
    <t>L0A1M0</t>
  </si>
  <si>
    <t>Milton, Town of</t>
  </si>
  <si>
    <t>L0A3M0</t>
  </si>
  <si>
    <t>Minden Hills, Township of</t>
  </si>
  <si>
    <t>L0A3V7</t>
  </si>
  <si>
    <t>Minto, Town of</t>
  </si>
  <si>
    <t>Port Hope</t>
  </si>
  <si>
    <t>L1A</t>
  </si>
  <si>
    <t>Mississauga, City of</t>
  </si>
  <si>
    <t>Ottawa (City)</t>
  </si>
  <si>
    <t>Ottawa</t>
  </si>
  <si>
    <t>Carp</t>
  </si>
  <si>
    <t>K0A1C0</t>
  </si>
  <si>
    <t>Mississippi Mills, Municipality of</t>
  </si>
  <si>
    <t>Carlsbad Springs</t>
  </si>
  <si>
    <t>K0A1K0</t>
  </si>
  <si>
    <t>Mono, Town of</t>
  </si>
  <si>
    <t>K0A1L0</t>
  </si>
  <si>
    <t>Montague, Township of</t>
  </si>
  <si>
    <t>Dunrobin</t>
  </si>
  <si>
    <t>K0A1T0</t>
  </si>
  <si>
    <t>Moonbeam, Township of</t>
  </si>
  <si>
    <t>Edwards</t>
  </si>
  <si>
    <t>K0A1V0</t>
  </si>
  <si>
    <t>Moosonee, Town of</t>
  </si>
  <si>
    <t>Fitzroy Harbour</t>
  </si>
  <si>
    <t>K0A1X0</t>
  </si>
  <si>
    <t>Morley, Township of</t>
  </si>
  <si>
    <t>Kars</t>
  </si>
  <si>
    <t>K0A2E0</t>
  </si>
  <si>
    <t>Morris-Turnberry, Municipality of</t>
  </si>
  <si>
    <t>Kenmore</t>
  </si>
  <si>
    <t>K0A2G0</t>
  </si>
  <si>
    <t>Mulmur, Township of</t>
  </si>
  <si>
    <t>Kinburn</t>
  </si>
  <si>
    <t>K0A2H0</t>
  </si>
  <si>
    <t>Muskoka, District Municipality of</t>
  </si>
  <si>
    <t>Limoges</t>
  </si>
  <si>
    <t>K0A2M0</t>
  </si>
  <si>
    <t>Muskoka Lakes, Township of</t>
  </si>
  <si>
    <t>Manotick Station</t>
  </si>
  <si>
    <t>K0A2N0</t>
  </si>
  <si>
    <t>Nairn and Hyman, Township of</t>
  </si>
  <si>
    <t>Metcalfe</t>
  </si>
  <si>
    <t>K0A2P0</t>
  </si>
  <si>
    <t>Neebing, Municipality of</t>
  </si>
  <si>
    <t>North Gower</t>
  </si>
  <si>
    <t>K0A2T0</t>
  </si>
  <si>
    <t>New Tecumseth, Town of</t>
  </si>
  <si>
    <t>Osgoode</t>
  </si>
  <si>
    <t>K0A2W0</t>
  </si>
  <si>
    <t>Newbury, Village of</t>
  </si>
  <si>
    <t>Ramsayville</t>
  </si>
  <si>
    <t>K0A2Y0</t>
  </si>
  <si>
    <t>Newmarket, Town of</t>
  </si>
  <si>
    <t>Richmond</t>
  </si>
  <si>
    <t>K0A2Z0</t>
  </si>
  <si>
    <t>Niagara, Regional Municipality of</t>
  </si>
  <si>
    <t>K0A3A0</t>
  </si>
  <si>
    <t>Niagara Falls, City of</t>
  </si>
  <si>
    <t>Sarsfield</t>
  </si>
  <si>
    <t>K0A3E0</t>
  </si>
  <si>
    <t>Niagara-on-the-Lake, Town of</t>
  </si>
  <si>
    <t>Vars</t>
  </si>
  <si>
    <t>K0A3H0</t>
  </si>
  <si>
    <t>Nipigon, Township of</t>
  </si>
  <si>
    <t>Woodlawn</t>
  </si>
  <si>
    <t>K0A3M0</t>
  </si>
  <si>
    <t>Nipissing, Township of</t>
  </si>
  <si>
    <t>Munster</t>
  </si>
  <si>
    <t>K0A3P0</t>
  </si>
  <si>
    <t>Norfolk County</t>
  </si>
  <si>
    <t>Burritts Rapids</t>
  </si>
  <si>
    <t>K0G1B0</t>
  </si>
  <si>
    <t>North Algona Wilberforce, Township of</t>
  </si>
  <si>
    <t>K1A</t>
  </si>
  <si>
    <t>North Bay, City of</t>
  </si>
  <si>
    <t>K1B</t>
  </si>
  <si>
    <t>North Dumfries, Township of</t>
  </si>
  <si>
    <t>K1C</t>
  </si>
  <si>
    <t>North Dundas, Township of</t>
  </si>
  <si>
    <t>K1E</t>
  </si>
  <si>
    <t>North Frontenac, Township of</t>
  </si>
  <si>
    <t>K1G</t>
  </si>
  <si>
    <t>North Glengarry, Township of</t>
  </si>
  <si>
    <t>K1H</t>
  </si>
  <si>
    <t>North Grenville, Municipality of</t>
  </si>
  <si>
    <t>K1J</t>
  </si>
  <si>
    <t>North Huron, Township of</t>
  </si>
  <si>
    <t>K1K</t>
  </si>
  <si>
    <t>North Kawartha, Township of</t>
  </si>
  <si>
    <t>K1L</t>
  </si>
  <si>
    <t>North Middlesex, Municipality of</t>
  </si>
  <si>
    <t>K1M</t>
  </si>
  <si>
    <t>North Perth, Municipality of</t>
  </si>
  <si>
    <t>K1N</t>
  </si>
  <si>
    <t>North Stormont, Township of</t>
  </si>
  <si>
    <t>K1P</t>
  </si>
  <si>
    <t>Northeastern Manitoulin and The Islands, Town of</t>
  </si>
  <si>
    <t>K1R</t>
  </si>
  <si>
    <t>Northern Bruce Peninsula, Municipality of</t>
  </si>
  <si>
    <t>K1S</t>
  </si>
  <si>
    <t>Northumberland, County of</t>
  </si>
  <si>
    <t>K1T</t>
  </si>
  <si>
    <t>Norwich, Township of</t>
  </si>
  <si>
    <t>K1V</t>
  </si>
  <si>
    <t>O’Connor, Township of</t>
  </si>
  <si>
    <t>K1W</t>
  </si>
  <si>
    <t>Oakville, Town of</t>
  </si>
  <si>
    <t>K1X</t>
  </si>
  <si>
    <t>Oil Springs, Village of</t>
  </si>
  <si>
    <t>K1Y</t>
  </si>
  <si>
    <t>Oliver Paipoonge, Municipality of</t>
  </si>
  <si>
    <t>K1Z</t>
  </si>
  <si>
    <t>Opasatika, Township of</t>
  </si>
  <si>
    <t>K2A</t>
  </si>
  <si>
    <t>Orangeville, Town of</t>
  </si>
  <si>
    <t>K2B</t>
  </si>
  <si>
    <t>Orillia, City of</t>
  </si>
  <si>
    <t>K2C</t>
  </si>
  <si>
    <t>Oro-Medonte, Township of</t>
  </si>
  <si>
    <t>K2E</t>
  </si>
  <si>
    <t>Oshawa, City of</t>
  </si>
  <si>
    <t>K2G</t>
  </si>
  <si>
    <t>Otonabee-South Monaghan, Township of</t>
  </si>
  <si>
    <t>K2H</t>
  </si>
  <si>
    <t>Ottawa, City of</t>
  </si>
  <si>
    <t>K2J</t>
  </si>
  <si>
    <t>Owen Sound, City of</t>
  </si>
  <si>
    <t>K2K</t>
  </si>
  <si>
    <t>Oxford, County of</t>
  </si>
  <si>
    <t>K2L</t>
  </si>
  <si>
    <t>Papineau-Cameron, Township of</t>
  </si>
  <si>
    <t>K2M</t>
  </si>
  <si>
    <t>Parry Sound, Town of</t>
  </si>
  <si>
    <t>K2P</t>
  </si>
  <si>
    <t>Peel, Regional Municipality of</t>
  </si>
  <si>
    <t>K2R</t>
  </si>
  <si>
    <t>Pelee, Township of</t>
  </si>
  <si>
    <t>K2S</t>
  </si>
  <si>
    <t>Pelham, Town of</t>
  </si>
  <si>
    <t>K2T</t>
  </si>
  <si>
    <t>Pembroke, City of</t>
  </si>
  <si>
    <t>K2V</t>
  </si>
  <si>
    <t>Penetanguishene, Town of</t>
  </si>
  <si>
    <t>K2W</t>
  </si>
  <si>
    <t>Perry, Township of</t>
  </si>
  <si>
    <t>K4A</t>
  </si>
  <si>
    <t>Perth, Town of</t>
  </si>
  <si>
    <t>Navan</t>
  </si>
  <si>
    <t>K4B</t>
  </si>
  <si>
    <t>Perth, County of</t>
  </si>
  <si>
    <t>Cumberland</t>
  </si>
  <si>
    <t>K4C</t>
  </si>
  <si>
    <t>Perth East, Township of</t>
  </si>
  <si>
    <t>Manotick</t>
  </si>
  <si>
    <t>K4M</t>
  </si>
  <si>
    <t>Perth South, Township of</t>
  </si>
  <si>
    <t>Greely</t>
  </si>
  <si>
    <t>K4P</t>
  </si>
  <si>
    <t>Petawawa, Town of</t>
  </si>
  <si>
    <t>Oxford (Regional Municipality)</t>
  </si>
  <si>
    <t>Oxford</t>
  </si>
  <si>
    <t>Tavistock</t>
  </si>
  <si>
    <t>N0B2R0</t>
  </si>
  <si>
    <t>Peterborough, County of</t>
  </si>
  <si>
    <t>Cathcart</t>
  </si>
  <si>
    <t>N0E1B0</t>
  </si>
  <si>
    <t>Peterborough, City of</t>
  </si>
  <si>
    <t>Beachville</t>
  </si>
  <si>
    <t>N0J1A0</t>
  </si>
  <si>
    <t>Petrolia, Town of</t>
  </si>
  <si>
    <t>Bright</t>
  </si>
  <si>
    <t>N0J1B0</t>
  </si>
  <si>
    <t>Pickering, City of</t>
  </si>
  <si>
    <t>Burgessville</t>
  </si>
  <si>
    <t>N0J1C0</t>
  </si>
  <si>
    <t>Pickle Lake, Township of</t>
  </si>
  <si>
    <t>Drumbo</t>
  </si>
  <si>
    <t>N0J1G0</t>
  </si>
  <si>
    <t>Plummer Additional, Township of</t>
  </si>
  <si>
    <t>Embro</t>
  </si>
  <si>
    <t>N0J1J0</t>
  </si>
  <si>
    <t>Plympton-Wyoming, Town of</t>
  </si>
  <si>
    <t>Hickson</t>
  </si>
  <si>
    <t>N0J1L0</t>
  </si>
  <si>
    <t>Point Edward, Village of</t>
  </si>
  <si>
    <t>Innerkip</t>
  </si>
  <si>
    <t>N0J1M0</t>
  </si>
  <si>
    <t>Port Colborne, City of</t>
  </si>
  <si>
    <t>Mount Elgin</t>
  </si>
  <si>
    <t>N0J1N0</t>
  </si>
  <si>
    <t>Port Hope, Municipality of</t>
  </si>
  <si>
    <t>Norwich</t>
  </si>
  <si>
    <t>N0J1P0</t>
  </si>
  <si>
    <t>Powassan, Municipality of</t>
  </si>
  <si>
    <t>N0J1P1</t>
  </si>
  <si>
    <t>Prescott, Town of</t>
  </si>
  <si>
    <t>N0J1P2</t>
  </si>
  <si>
    <t>Prescott and Russell, United Counties of</t>
  </si>
  <si>
    <t>Otterville</t>
  </si>
  <si>
    <t>N0J1R0</t>
  </si>
  <si>
    <t>Prince, Township of</t>
  </si>
  <si>
    <t>Plattsville</t>
  </si>
  <si>
    <t>N0J1S0</t>
  </si>
  <si>
    <t>Prince Edward, County of</t>
  </si>
  <si>
    <t>Princeton</t>
  </si>
  <si>
    <t>N0J1V0</t>
  </si>
  <si>
    <t>Puslinch, Township of</t>
  </si>
  <si>
    <t>Salford</t>
  </si>
  <si>
    <t>N0J1W0</t>
  </si>
  <si>
    <t>Quinte West, City of</t>
  </si>
  <si>
    <t>Springford</t>
  </si>
  <si>
    <t>N0J1X0</t>
  </si>
  <si>
    <t>Rainy River, Town of</t>
  </si>
  <si>
    <t>Lakeside</t>
  </si>
  <si>
    <t>N0M2G0</t>
  </si>
  <si>
    <t>Ramara, Township of</t>
  </si>
  <si>
    <t>Tillsonburg</t>
  </si>
  <si>
    <t>N4G</t>
  </si>
  <si>
    <t>Red Lake, Municipality of</t>
  </si>
  <si>
    <t>Woodstock</t>
  </si>
  <si>
    <t>N4S</t>
  </si>
  <si>
    <t>Red Rock, Township of</t>
  </si>
  <si>
    <t>N4T</t>
  </si>
  <si>
    <t>Renfrew, County of</t>
  </si>
  <si>
    <t>N4V</t>
  </si>
  <si>
    <t>Renfrew, Town of</t>
  </si>
  <si>
    <t>Ingersoll</t>
  </si>
  <si>
    <t>N5C</t>
  </si>
  <si>
    <t>Richmond Hill, City of</t>
  </si>
  <si>
    <t>Parry Sound (District)</t>
  </si>
  <si>
    <t>Parry Sound</t>
  </si>
  <si>
    <t>Ahmic Harbour</t>
  </si>
  <si>
    <t>P0A1A0</t>
  </si>
  <si>
    <t>Rideau Lakes, Township of</t>
  </si>
  <si>
    <t>Burks Falls</t>
  </si>
  <si>
    <t>P0A1C0</t>
  </si>
  <si>
    <t>Russell, Township of</t>
  </si>
  <si>
    <t>Dunchurch</t>
  </si>
  <si>
    <t>P0A1G0</t>
  </si>
  <si>
    <t>Ryerson, Township of</t>
  </si>
  <si>
    <t>Emsdale</t>
  </si>
  <si>
    <t>P0A1J0</t>
  </si>
  <si>
    <t>Sables-Spanish Rivers, Township of</t>
  </si>
  <si>
    <t>Katrine</t>
  </si>
  <si>
    <t>P0A1L0</t>
  </si>
  <si>
    <t>Sarnia, City of</t>
  </si>
  <si>
    <t>Kearney</t>
  </si>
  <si>
    <t>P0A1M0</t>
  </si>
  <si>
    <t>Saugeen Shores, Town of</t>
  </si>
  <si>
    <t>Magnetawan</t>
  </si>
  <si>
    <t>P0A1P0</t>
  </si>
  <si>
    <t>Sault Ste. Marie, City of</t>
  </si>
  <si>
    <t>South River</t>
  </si>
  <si>
    <t>P0A1X0</t>
  </si>
  <si>
    <t>Schreiber, Township of</t>
  </si>
  <si>
    <t>Sprucedale</t>
  </si>
  <si>
    <t>P0A1Y0</t>
  </si>
  <si>
    <t>Scugog, Township of</t>
  </si>
  <si>
    <t>Sundridge</t>
  </si>
  <si>
    <t>P0A1Z0</t>
  </si>
  <si>
    <t>Seguin, Township of</t>
  </si>
  <si>
    <t>P0A2A0</t>
  </si>
  <si>
    <t>Selwyn, Township of</t>
  </si>
  <si>
    <t>Britt</t>
  </si>
  <si>
    <t>P0G1A0</t>
  </si>
  <si>
    <t>Severn, Township of</t>
  </si>
  <si>
    <t>Byng Inlet</t>
  </si>
  <si>
    <t>P0G1B0</t>
  </si>
  <si>
    <t>Shelburne, Town of</t>
  </si>
  <si>
    <t>Mckellar</t>
  </si>
  <si>
    <t>P0G1C0</t>
  </si>
  <si>
    <t>Shuniah, Municipality of</t>
  </si>
  <si>
    <t>Nobel</t>
  </si>
  <si>
    <t>P0G1G0</t>
  </si>
  <si>
    <t>Simcoe, County of</t>
  </si>
  <si>
    <t>Pickerel</t>
  </si>
  <si>
    <t>P0G1J0</t>
  </si>
  <si>
    <t>Sioux Lookout, Municipality of</t>
  </si>
  <si>
    <t>Pointe-Au-Baril-Station</t>
  </si>
  <si>
    <t>P0G1K0</t>
  </si>
  <si>
    <t>Sioux Narrows-Nestor Falls, Township of</t>
  </si>
  <si>
    <t>Arnstein</t>
  </si>
  <si>
    <t>P0H1A0</t>
  </si>
  <si>
    <t>Smiths Falls, Town of</t>
  </si>
  <si>
    <t>Commanda</t>
  </si>
  <si>
    <t>P0H1J0</t>
  </si>
  <si>
    <t>Smooth Rock Falls, Town of</t>
  </si>
  <si>
    <t>Golden Valley</t>
  </si>
  <si>
    <t>P0H1N0</t>
  </si>
  <si>
    <t>South Algonquin, Township of</t>
  </si>
  <si>
    <t>Loring</t>
  </si>
  <si>
    <t>P0H1S0</t>
  </si>
  <si>
    <t>South Bruce, Municipality of</t>
  </si>
  <si>
    <t>P0H1W0</t>
  </si>
  <si>
    <t>South Bruce Peninsula, Town of</t>
  </si>
  <si>
    <t>P0H1Y0</t>
  </si>
  <si>
    <t>South Dundas, Municipality of</t>
  </si>
  <si>
    <t>Powassan</t>
  </si>
  <si>
    <t>P0H1Z0</t>
  </si>
  <si>
    <t>South Frontenac, Township of</t>
  </si>
  <si>
    <t>Trout Creek</t>
  </si>
  <si>
    <t>P0H2L0</t>
  </si>
  <si>
    <t>South Glengarry, Township of</t>
  </si>
  <si>
    <t>Restoule</t>
  </si>
  <si>
    <t>P0H2R0</t>
  </si>
  <si>
    <t>South Huron, Municipality of</t>
  </si>
  <si>
    <t>Monteith</t>
  </si>
  <si>
    <t>P0K1P0</t>
  </si>
  <si>
    <t>South River, Village of</t>
  </si>
  <si>
    <t>P2A</t>
  </si>
  <si>
    <t>South Stormont, Township of</t>
  </si>
  <si>
    <t>Peel (Regional Municipality)</t>
  </si>
  <si>
    <t>Peel</t>
  </si>
  <si>
    <t>Alton</t>
  </si>
  <si>
    <t>L0N1A0</t>
  </si>
  <si>
    <t>South-West Oxford, Township of</t>
  </si>
  <si>
    <t>Caledon East</t>
  </si>
  <si>
    <t>L0N1E0</t>
  </si>
  <si>
    <t>Southgate, Township of</t>
  </si>
  <si>
    <t>Palgrave</t>
  </si>
  <si>
    <t>L0N1P0</t>
  </si>
  <si>
    <t>Southwest Middlesex, Municipality of</t>
  </si>
  <si>
    <t>Terra Cotta</t>
  </si>
  <si>
    <t>L0P1N0</t>
  </si>
  <si>
    <t>Southwold, Township of</t>
  </si>
  <si>
    <t>L0P1P0</t>
  </si>
  <si>
    <t>Spanish, Town of</t>
  </si>
  <si>
    <t>Mississauga</t>
  </si>
  <si>
    <t>L4T</t>
  </si>
  <si>
    <t>Springwater, Township of</t>
  </si>
  <si>
    <t>L4V</t>
  </si>
  <si>
    <t>St. Catharines, City of</t>
  </si>
  <si>
    <t>L4W</t>
  </si>
  <si>
    <t>St. Clair, Township of</t>
  </si>
  <si>
    <t>L4X</t>
  </si>
  <si>
    <t>St. Joseph, Township of</t>
  </si>
  <si>
    <t>L4Y</t>
  </si>
  <si>
    <t>St. Marys, Town of</t>
  </si>
  <si>
    <t>L4Z</t>
  </si>
  <si>
    <t>St. Thomas, City of</t>
  </si>
  <si>
    <t>L5A</t>
  </si>
  <si>
    <t>St.-Charles, Municipality of</t>
  </si>
  <si>
    <t>L5B</t>
  </si>
  <si>
    <t>Stirling-Rawdon, Township of</t>
  </si>
  <si>
    <t>L5C</t>
  </si>
  <si>
    <t>Stone Mills, Township of</t>
  </si>
  <si>
    <t>L5E</t>
  </si>
  <si>
    <t>Stormont, Dundas and Glengarry, United Counties of</t>
  </si>
  <si>
    <t>L5G</t>
  </si>
  <si>
    <t>Stratford, City of</t>
  </si>
  <si>
    <t>L5H</t>
  </si>
  <si>
    <t>Strathroy-Caradoc, Municipality of</t>
  </si>
  <si>
    <t>L5J</t>
  </si>
  <si>
    <t>Strong, Township of</t>
  </si>
  <si>
    <t>L5K</t>
  </si>
  <si>
    <t>Sundridge, Village of</t>
  </si>
  <si>
    <t>L5L</t>
  </si>
  <si>
    <t>Tarbutt, Township of</t>
  </si>
  <si>
    <t>L5M</t>
  </si>
  <si>
    <t>Tay, Township of</t>
  </si>
  <si>
    <t>L5N</t>
  </si>
  <si>
    <t>Tay Valley, Township of</t>
  </si>
  <si>
    <t>L5P</t>
  </si>
  <si>
    <t>Tecumseh, Town of</t>
  </si>
  <si>
    <t>L5R</t>
  </si>
  <si>
    <t>Tehkummah, Township of</t>
  </si>
  <si>
    <t>L5S</t>
  </si>
  <si>
    <t>Temagami, Municipality of</t>
  </si>
  <si>
    <t>L5T</t>
  </si>
  <si>
    <t>Temiskaming Shores, City of</t>
  </si>
  <si>
    <t>L5V</t>
  </si>
  <si>
    <t>Terrace Bay, Township of</t>
  </si>
  <si>
    <t>L5W</t>
  </si>
  <si>
    <t>Thames Centre, Municipality of</t>
  </si>
  <si>
    <t>Brampton</t>
  </si>
  <si>
    <t>L5Z</t>
  </si>
  <si>
    <t>The Archipelago, Township of</t>
  </si>
  <si>
    <t>L6P</t>
  </si>
  <si>
    <t>The Blue Mountains, Town of</t>
  </si>
  <si>
    <t>L6R</t>
  </si>
  <si>
    <t>The Nation Municipality</t>
  </si>
  <si>
    <t>L6S</t>
  </si>
  <si>
    <t>The North Shore, Township of</t>
  </si>
  <si>
    <t>L6T</t>
  </si>
  <si>
    <t>Thessalon, Town of</t>
  </si>
  <si>
    <t>L6V</t>
  </si>
  <si>
    <t>Thornloe, Village of</t>
  </si>
  <si>
    <t>L6W</t>
  </si>
  <si>
    <t>Thorold, City of</t>
  </si>
  <si>
    <t>L6X</t>
  </si>
  <si>
    <t>Thunder Bay, City of</t>
  </si>
  <si>
    <t>L6Y</t>
  </si>
  <si>
    <t>Tillsonburg, Town of</t>
  </si>
  <si>
    <t>L6Z</t>
  </si>
  <si>
    <t>Timmins, City of</t>
  </si>
  <si>
    <t>L7A</t>
  </si>
  <si>
    <t>Tiny, Township of</t>
  </si>
  <si>
    <t>Caledon</t>
  </si>
  <si>
    <t>L7C</t>
  </si>
  <si>
    <t>Toronto, City of</t>
  </si>
  <si>
    <t>Bolton</t>
  </si>
  <si>
    <t>L7E</t>
  </si>
  <si>
    <t>Trent Hills, Municipality of</t>
  </si>
  <si>
    <t>L7K</t>
  </si>
  <si>
    <t>Trent Lakes, Municipality of</t>
  </si>
  <si>
    <t>L7Z</t>
  </si>
  <si>
    <t>Tudor and Cashel, Township of</t>
  </si>
  <si>
    <t>Perth (County)</t>
  </si>
  <si>
    <t>Perth</t>
  </si>
  <si>
    <t>Shakespeare</t>
  </si>
  <si>
    <t>N0B2P0</t>
  </si>
  <si>
    <t>Tweed, Municipality of</t>
  </si>
  <si>
    <t>Atwood</t>
  </si>
  <si>
    <t>N0G1B0</t>
  </si>
  <si>
    <t>Tyendinaga, Township of</t>
  </si>
  <si>
    <t>Gowanstown</t>
  </si>
  <si>
    <t>N0G1Y0</t>
  </si>
  <si>
    <t>Uxbridge, Township of</t>
  </si>
  <si>
    <t>Bornholm</t>
  </si>
  <si>
    <t>N0K1A0</t>
  </si>
  <si>
    <t>Val Rita-Harty, Township of</t>
  </si>
  <si>
    <t>Waterloo (Regional Municipality)</t>
  </si>
  <si>
    <t>Waterloo</t>
  </si>
  <si>
    <t>St. Clements</t>
  </si>
  <si>
    <t>N0B2M0</t>
  </si>
  <si>
    <t>Vaughan, City of</t>
  </si>
  <si>
    <t>St. Jacobs</t>
  </si>
  <si>
    <t>N0B2M1</t>
  </si>
  <si>
    <t>Wainfleet, Township of</t>
  </si>
  <si>
    <t>N0B2N0</t>
  </si>
  <si>
    <t>Warwick, Township of</t>
  </si>
  <si>
    <t>Wallenstein</t>
  </si>
  <si>
    <t>N0B2S0</t>
  </si>
  <si>
    <t>Wasaga Beach, Town of</t>
  </si>
  <si>
    <t>Wellesley</t>
  </si>
  <si>
    <t>N0B2T0</t>
  </si>
  <si>
    <t>Waterloo, Regional Municipality of</t>
  </si>
  <si>
    <t>West Montrose</t>
  </si>
  <si>
    <t>N0B2V0</t>
  </si>
  <si>
    <t>Waterloo, City of</t>
  </si>
  <si>
    <t>North Dumfries</t>
  </si>
  <si>
    <t>N0V1L0</t>
  </si>
  <si>
    <t>Wawa, Municipality of</t>
  </si>
  <si>
    <t>Cambridge</t>
  </si>
  <si>
    <t>N1P</t>
  </si>
  <si>
    <t>Welland, City of</t>
  </si>
  <si>
    <t>N1R</t>
  </si>
  <si>
    <t>Wellesley, Township of</t>
  </si>
  <si>
    <t>N1S</t>
  </si>
  <si>
    <t>Wellington, County of</t>
  </si>
  <si>
    <t>N1T</t>
  </si>
  <si>
    <t>Wellington North, Township of</t>
  </si>
  <si>
    <t>Kitchener</t>
  </si>
  <si>
    <t>N2A</t>
  </si>
  <si>
    <t>West Elgin, Municipality of</t>
  </si>
  <si>
    <t>N2B</t>
  </si>
  <si>
    <t>West Grey, Municipality of</t>
  </si>
  <si>
    <t>N2C</t>
  </si>
  <si>
    <t>West Lincoln, Township of</t>
  </si>
  <si>
    <t>N2E</t>
  </si>
  <si>
    <t>West Nipissing, Municipality of</t>
  </si>
  <si>
    <t>N2G</t>
  </si>
  <si>
    <t>West Perth, Municipality of</t>
  </si>
  <si>
    <t>N2H</t>
  </si>
  <si>
    <t>Westport, Village of</t>
  </si>
  <si>
    <t>N2J</t>
  </si>
  <si>
    <t>Whitby, Town of</t>
  </si>
  <si>
    <t>N2K</t>
  </si>
  <si>
    <t>Whitchurch-Stouffville, Town of</t>
  </si>
  <si>
    <t>N2L</t>
  </si>
  <si>
    <t>White River, Township of</t>
  </si>
  <si>
    <t>N2M</t>
  </si>
  <si>
    <t>Whitestone, Municipality of</t>
  </si>
  <si>
    <t>N2N</t>
  </si>
  <si>
    <t>Whitewater Region, Township of</t>
  </si>
  <si>
    <t>N2P</t>
  </si>
  <si>
    <t>Wilmot, Township of</t>
  </si>
  <si>
    <t>N2R</t>
  </si>
  <si>
    <t>Windsor, City of</t>
  </si>
  <si>
    <t>N2T</t>
  </si>
  <si>
    <t>Wollaston, Township of</t>
  </si>
  <si>
    <t>N2V</t>
  </si>
  <si>
    <t>Woodstock, City of</t>
  </si>
  <si>
    <t>New Hamburg</t>
  </si>
  <si>
    <t>N3A</t>
  </si>
  <si>
    <t>Woolwich, Township of</t>
  </si>
  <si>
    <t>Elmira</t>
  </si>
  <si>
    <t>N3B</t>
  </si>
  <si>
    <t>York, Regional Municipality of</t>
  </si>
  <si>
    <t>N3C</t>
  </si>
  <si>
    <t>Zorra, Township of</t>
  </si>
  <si>
    <t>N3E</t>
  </si>
  <si>
    <t>N3H</t>
  </si>
  <si>
    <t>Wellington (County)</t>
  </si>
  <si>
    <t>Wellington</t>
  </si>
  <si>
    <t>Alma</t>
  </si>
  <si>
    <t>N0B1A0</t>
  </si>
  <si>
    <t>Ariss</t>
  </si>
  <si>
    <t>N0B1B0</t>
  </si>
  <si>
    <t>Arkell</t>
  </si>
  <si>
    <t>N0B1C0</t>
  </si>
  <si>
    <t>Belwood</t>
  </si>
  <si>
    <t>N0B1J0</t>
  </si>
  <si>
    <t>Eden Mills</t>
  </si>
  <si>
    <t>N0B1P0</t>
  </si>
  <si>
    <t>Elora</t>
  </si>
  <si>
    <t>N0B1S0</t>
  </si>
  <si>
    <t>Erin</t>
  </si>
  <si>
    <t>N0B1T0</t>
  </si>
  <si>
    <t>Hillsburgh</t>
  </si>
  <si>
    <t>N0B1Z0</t>
  </si>
  <si>
    <t>Morriston</t>
  </si>
  <si>
    <t>N0B2C0</t>
  </si>
  <si>
    <t>Puslinch</t>
  </si>
  <si>
    <t>N0B2J0</t>
  </si>
  <si>
    <t>Rockwood</t>
  </si>
  <si>
    <t>N0B2K0</t>
  </si>
  <si>
    <t>Arthur</t>
  </si>
  <si>
    <t>N0G1A0</t>
  </si>
  <si>
    <t>Conn</t>
  </si>
  <si>
    <t>N0G1N0</t>
  </si>
  <si>
    <t>Drayton</t>
  </si>
  <si>
    <t>N0G1P0</t>
  </si>
  <si>
    <t>Harriston</t>
  </si>
  <si>
    <t>N0G1Z0</t>
  </si>
  <si>
    <t>Kenilworth</t>
  </si>
  <si>
    <t>N0G2E0</t>
  </si>
  <si>
    <t>Moorefield</t>
  </si>
  <si>
    <t>N0G2K0</t>
  </si>
  <si>
    <t>Mount Forest</t>
  </si>
  <si>
    <t>N0G2L0</t>
  </si>
  <si>
    <t>N0G2L1</t>
  </si>
  <si>
    <t>N0G2L2</t>
  </si>
  <si>
    <t>N0G2L3</t>
  </si>
  <si>
    <t>Palmerston</t>
  </si>
  <si>
    <t>N0G2P0</t>
  </si>
  <si>
    <t>Guelph</t>
  </si>
  <si>
    <t>N1C</t>
  </si>
  <si>
    <t>N1E</t>
  </si>
  <si>
    <t>N1G</t>
  </si>
  <si>
    <t>N1H</t>
  </si>
  <si>
    <t>N1K</t>
  </si>
  <si>
    <t>N1L</t>
  </si>
  <si>
    <t>Fergus</t>
  </si>
  <si>
    <t>N1M</t>
  </si>
  <si>
    <t>York (Regional Municipality)</t>
  </si>
  <si>
    <t>York</t>
  </si>
  <si>
    <t>Jacksons Point</t>
  </si>
  <si>
    <t>L0E1L0</t>
  </si>
  <si>
    <t>Pefferlaw</t>
  </si>
  <si>
    <t>L0E1N0</t>
  </si>
  <si>
    <t>Roches Point</t>
  </si>
  <si>
    <t>L0E1P0</t>
  </si>
  <si>
    <t>Sutton</t>
  </si>
  <si>
    <t>L0E1R0</t>
  </si>
  <si>
    <t>Willow Beach</t>
  </si>
  <si>
    <t>L0E1S0</t>
  </si>
  <si>
    <t>Cedar Valley</t>
  </si>
  <si>
    <t>L0G1E0</t>
  </si>
  <si>
    <t>Kettleby</t>
  </si>
  <si>
    <t>L0G1J0</t>
  </si>
  <si>
    <t>Mount Albert</t>
  </si>
  <si>
    <t>L0G1M0</t>
  </si>
  <si>
    <t>Nobleton</t>
  </si>
  <si>
    <t>L0G1N0</t>
  </si>
  <si>
    <t>Queensville</t>
  </si>
  <si>
    <t>L0G1R0</t>
  </si>
  <si>
    <t>Schomberg</t>
  </si>
  <si>
    <t>L0G1T0</t>
  </si>
  <si>
    <t>Sharon</t>
  </si>
  <si>
    <t>L0G1V0</t>
  </si>
  <si>
    <t>L0G7R0</t>
  </si>
  <si>
    <t>Gormley</t>
  </si>
  <si>
    <t>L0H1G0</t>
  </si>
  <si>
    <t>Kleinburg</t>
  </si>
  <si>
    <t>L0J1A0</t>
  </si>
  <si>
    <t>L0J1C0</t>
  </si>
  <si>
    <t>L0K1T0</t>
  </si>
  <si>
    <t>Newmarket</t>
  </si>
  <si>
    <t>L2x</t>
  </si>
  <si>
    <t>Markham</t>
  </si>
  <si>
    <t>L3P</t>
  </si>
  <si>
    <t>L3R</t>
  </si>
  <si>
    <t>L3S</t>
  </si>
  <si>
    <t>Thornhill</t>
  </si>
  <si>
    <t>L3T</t>
  </si>
  <si>
    <t>L3X</t>
  </si>
  <si>
    <t>L3Y</t>
  </si>
  <si>
    <t>Stouffville</t>
  </si>
  <si>
    <t>L4A</t>
  </si>
  <si>
    <t>Richmond Hill</t>
  </si>
  <si>
    <t>L4B</t>
  </si>
  <si>
    <t>L4C</t>
  </si>
  <si>
    <t>L4E</t>
  </si>
  <si>
    <t>Aurora</t>
  </si>
  <si>
    <t>L4G</t>
  </si>
  <si>
    <t>Woodbridge</t>
  </si>
  <si>
    <t>L4H</t>
  </si>
  <si>
    <t>L4J</t>
  </si>
  <si>
    <t>Concord</t>
  </si>
  <si>
    <t>L4K</t>
  </si>
  <si>
    <t>L4L</t>
  </si>
  <si>
    <t>Keswick</t>
  </si>
  <si>
    <t>L4P</t>
  </si>
  <si>
    <t>L4S</t>
  </si>
  <si>
    <t>Vaughan</t>
  </si>
  <si>
    <t>L6A</t>
  </si>
  <si>
    <t>L6B</t>
  </si>
  <si>
    <t>L6C</t>
  </si>
  <si>
    <t>L6E</t>
  </si>
  <si>
    <t>L6G</t>
  </si>
  <si>
    <t>King City</t>
  </si>
  <si>
    <t>L7B</t>
  </si>
  <si>
    <t>East Gwillimbury</t>
  </si>
  <si>
    <t>L9N</t>
  </si>
  <si>
    <t>Toronto (City)</t>
  </si>
  <si>
    <t>Toronto</t>
  </si>
  <si>
    <t>M5K</t>
  </si>
  <si>
    <t>M5L</t>
  </si>
  <si>
    <t>M5M</t>
  </si>
  <si>
    <t>M5N</t>
  </si>
  <si>
    <t>M5P</t>
  </si>
  <si>
    <t>M5R</t>
  </si>
  <si>
    <t>M5S</t>
  </si>
  <si>
    <t>M5T</t>
  </si>
  <si>
    <t>M5V</t>
  </si>
  <si>
    <t>M5W</t>
  </si>
  <si>
    <t>M5X</t>
  </si>
  <si>
    <t>M6A</t>
  </si>
  <si>
    <t>M6B</t>
  </si>
  <si>
    <t>M6C</t>
  </si>
  <si>
    <t>M6E</t>
  </si>
  <si>
    <t>M6G</t>
  </si>
  <si>
    <t>M6H</t>
  </si>
  <si>
    <t>M6J</t>
  </si>
  <si>
    <t>M6K</t>
  </si>
  <si>
    <t>M6L</t>
  </si>
  <si>
    <t>M6M</t>
  </si>
  <si>
    <t>M6N</t>
  </si>
  <si>
    <t>M6P</t>
  </si>
  <si>
    <t>M6R</t>
  </si>
  <si>
    <t>M6S</t>
  </si>
  <si>
    <t>M7A</t>
  </si>
  <si>
    <t>M7R</t>
  </si>
  <si>
    <t>M7Y</t>
  </si>
  <si>
    <t>M8V</t>
  </si>
  <si>
    <t>M8W</t>
  </si>
  <si>
    <t>M8X</t>
  </si>
  <si>
    <t>M8Y</t>
  </si>
  <si>
    <t>M8Z</t>
  </si>
  <si>
    <t>M9A</t>
  </si>
  <si>
    <t>M9B</t>
  </si>
  <si>
    <t>M9C</t>
  </si>
  <si>
    <t>M9L</t>
  </si>
  <si>
    <t>M9M</t>
  </si>
  <si>
    <t>M9N</t>
  </si>
  <si>
    <t>M9P</t>
  </si>
  <si>
    <t>M9R</t>
  </si>
  <si>
    <t>M9V</t>
  </si>
  <si>
    <t>M9W</t>
  </si>
  <si>
    <t>Ayr</t>
  </si>
  <si>
    <t>N0B1E0</t>
  </si>
  <si>
    <t>Bloomingdale</t>
  </si>
  <si>
    <t>N0B1K0</t>
  </si>
  <si>
    <t>Branchton</t>
  </si>
  <si>
    <t>N0B1L0</t>
  </si>
  <si>
    <t>Breslau</t>
  </si>
  <si>
    <t>N0B1M0</t>
  </si>
  <si>
    <t>Conestogo</t>
  </si>
  <si>
    <t>N0B1N0</t>
  </si>
  <si>
    <t>Floradale</t>
  </si>
  <si>
    <t>N0B1V0</t>
  </si>
  <si>
    <t>Hawkesville</t>
  </si>
  <si>
    <t>N0B1X0</t>
  </si>
  <si>
    <t>Heidelberg</t>
  </si>
  <si>
    <t>N0B1Y0</t>
  </si>
  <si>
    <t>Linwood</t>
  </si>
  <si>
    <t>N0B2A0</t>
  </si>
  <si>
    <t>Maryhill</t>
  </si>
  <si>
    <t>N0B2B0</t>
  </si>
  <si>
    <t>New Dundee</t>
  </si>
  <si>
    <t>N0B2E0</t>
  </si>
  <si>
    <t>Petersburg</t>
  </si>
  <si>
    <t>N0B2H0</t>
  </si>
  <si>
    <t>Wilmot</t>
  </si>
  <si>
    <t>N0B2H1</t>
  </si>
  <si>
    <t>St. Agatha</t>
  </si>
  <si>
    <t>N0B2L0</t>
  </si>
  <si>
    <t>Elgin (County)</t>
  </si>
  <si>
    <t>Elgin</t>
  </si>
  <si>
    <t>Wallacetown</t>
  </si>
  <si>
    <t>N0L2M0</t>
  </si>
  <si>
    <t>Wardsville</t>
  </si>
  <si>
    <t>N0L2N0</t>
  </si>
  <si>
    <t>West Lorne</t>
  </si>
  <si>
    <t>N0L2P0</t>
  </si>
  <si>
    <t>Shedden</t>
  </si>
  <si>
    <t>N0L2T0</t>
  </si>
  <si>
    <t>Aylmer</t>
  </si>
  <si>
    <t>N5H</t>
  </si>
  <si>
    <t>Port Stanley</t>
  </si>
  <si>
    <t>N5L</t>
  </si>
  <si>
    <t>St. Thomas</t>
  </si>
  <si>
    <t>N5P</t>
  </si>
  <si>
    <t>N5R</t>
  </si>
  <si>
    <t>Essex (County)</t>
  </si>
  <si>
    <t>Essex</t>
  </si>
  <si>
    <t>Belle River</t>
  </si>
  <si>
    <t>N0F1A0</t>
  </si>
  <si>
    <t>Blytheswood</t>
  </si>
  <si>
    <t>N0P1B0</t>
  </si>
  <si>
    <t>Ruthven</t>
  </si>
  <si>
    <t>N0P2G0</t>
  </si>
  <si>
    <t>Staples</t>
  </si>
  <si>
    <t>N0P2J0</t>
  </si>
  <si>
    <t>N0R1A0</t>
  </si>
  <si>
    <t>Lakeshore</t>
  </si>
  <si>
    <t>N0R1A7</t>
  </si>
  <si>
    <t>Cottam</t>
  </si>
  <si>
    <t>N0R1B0</t>
  </si>
  <si>
    <t>Emeryville</t>
  </si>
  <si>
    <t>N0R1C0</t>
  </si>
  <si>
    <t>Harrow</t>
  </si>
  <si>
    <t>N0R1G0</t>
  </si>
  <si>
    <t>Mcgregor</t>
  </si>
  <si>
    <t>N0R1J0</t>
  </si>
  <si>
    <t>Maidstone</t>
  </si>
  <si>
    <t>N0R1K0</t>
  </si>
  <si>
    <t>N0R1K8</t>
  </si>
  <si>
    <t>Oldcastle</t>
  </si>
  <si>
    <t>N0R1L0</t>
  </si>
  <si>
    <t>Pelee Island</t>
  </si>
  <si>
    <t>N0R1M0</t>
  </si>
  <si>
    <t>Pointe Aux Roches</t>
  </si>
  <si>
    <t>N0R1N0</t>
  </si>
  <si>
    <t>Ruscom Station</t>
  </si>
  <si>
    <t>N0R1R0</t>
  </si>
  <si>
    <t>St. Joachim</t>
  </si>
  <si>
    <t>N0R1S0</t>
  </si>
  <si>
    <t>South Woodslee</t>
  </si>
  <si>
    <t>N0R1V0</t>
  </si>
  <si>
    <t>Windsor</t>
  </si>
  <si>
    <t>N8G</t>
  </si>
  <si>
    <t>Leamington</t>
  </si>
  <si>
    <t>N8H</t>
  </si>
  <si>
    <t>N8M</t>
  </si>
  <si>
    <t>N8N</t>
  </si>
  <si>
    <t>N8P</t>
  </si>
  <si>
    <t>N8R</t>
  </si>
  <si>
    <t>N8S</t>
  </si>
  <si>
    <t>N8T</t>
  </si>
  <si>
    <t>N8V</t>
  </si>
  <si>
    <t>N8W</t>
  </si>
  <si>
    <t>N8X</t>
  </si>
  <si>
    <t>N8Y</t>
  </si>
  <si>
    <t>N9A</t>
  </si>
  <si>
    <t>N9B</t>
  </si>
  <si>
    <t>N9C</t>
  </si>
  <si>
    <t>N9E</t>
  </si>
  <si>
    <t>N9G</t>
  </si>
  <si>
    <t>N9H</t>
  </si>
  <si>
    <t>N9J</t>
  </si>
  <si>
    <t>N9K</t>
  </si>
  <si>
    <t>Amherstburg</t>
  </si>
  <si>
    <t>N9V</t>
  </si>
  <si>
    <t>Kingsville</t>
  </si>
  <si>
    <t>N9Y</t>
  </si>
  <si>
    <t>Frontenac (County)</t>
  </si>
  <si>
    <t>Frontenac</t>
  </si>
  <si>
    <t>Arden</t>
  </si>
  <si>
    <t>K0H1B0</t>
  </si>
  <si>
    <t>Ardoch</t>
  </si>
  <si>
    <t>K0H1C0</t>
  </si>
  <si>
    <t>Batttesea</t>
  </si>
  <si>
    <t>K0H1H0</t>
  </si>
  <si>
    <t>Cloyne</t>
  </si>
  <si>
    <t>K0H1K0</t>
  </si>
  <si>
    <t>Elginburg</t>
  </si>
  <si>
    <t>K0H1M0</t>
  </si>
  <si>
    <t>Glenburnie</t>
  </si>
  <si>
    <t>K0H1S0</t>
  </si>
  <si>
    <t>Godfrey</t>
  </si>
  <si>
    <t>K0H1T0</t>
  </si>
  <si>
    <t>Harrowsmith</t>
  </si>
  <si>
    <t>K0H1V0</t>
  </si>
  <si>
    <t>Hartington</t>
  </si>
  <si>
    <t>K0H1W0</t>
  </si>
  <si>
    <t>Inverary</t>
  </si>
  <si>
    <t>K0H1X0</t>
  </si>
  <si>
    <t>Joyceville</t>
  </si>
  <si>
    <t>K0H1Y0</t>
  </si>
  <si>
    <t>Maberly</t>
  </si>
  <si>
    <t>K0H2B0</t>
  </si>
  <si>
    <t>Mississippi Station</t>
  </si>
  <si>
    <t>K0H2C0</t>
  </si>
  <si>
    <t>Mountain Grove</t>
  </si>
  <si>
    <t>K0H2E0</t>
  </si>
  <si>
    <t>Ompah</t>
  </si>
  <si>
    <t>K0H2J0</t>
  </si>
  <si>
    <t>Parham</t>
  </si>
  <si>
    <t>K0H2K0</t>
  </si>
  <si>
    <t>Perth Road</t>
  </si>
  <si>
    <t>K0H2L0</t>
  </si>
  <si>
    <t>Sharbot Lake</t>
  </si>
  <si>
    <t>K0H2P0</t>
  </si>
  <si>
    <t>Snow Road Station</t>
  </si>
  <si>
    <t>K0H2R0</t>
  </si>
  <si>
    <t>Sydenham</t>
  </si>
  <si>
    <t>K0H2T0</t>
  </si>
  <si>
    <t>Tichborne</t>
  </si>
  <si>
    <t>K0H2V0</t>
  </si>
  <si>
    <t>Verona</t>
  </si>
  <si>
    <t>K0H2W0</t>
  </si>
  <si>
    <t>Wolfe Island</t>
  </si>
  <si>
    <t>K0H2Y0</t>
  </si>
  <si>
    <t>Kingston</t>
  </si>
  <si>
    <t>K7K</t>
  </si>
  <si>
    <t>K7L</t>
  </si>
  <si>
    <t>K7M</t>
  </si>
  <si>
    <t>K7N</t>
  </si>
  <si>
    <t>K7P</t>
  </si>
  <si>
    <t>Greater Sudbury (City)</t>
  </si>
  <si>
    <t>Greater Sudbury</t>
  </si>
  <si>
    <t>Val Cote</t>
  </si>
  <si>
    <t>P0L2E0</t>
  </si>
  <si>
    <t>Azilda</t>
  </si>
  <si>
    <t>P0M1B0</t>
  </si>
  <si>
    <t>Blezard Valley</t>
  </si>
  <si>
    <t>P0M1E0</t>
  </si>
  <si>
    <t>Capreol</t>
  </si>
  <si>
    <t>P0M1H0</t>
  </si>
  <si>
    <t>Chelmsford</t>
  </si>
  <si>
    <t>P0M1L0</t>
  </si>
  <si>
    <t>Coniston</t>
  </si>
  <si>
    <t>P0M1M0</t>
  </si>
  <si>
    <t>Copper Cliff</t>
  </si>
  <si>
    <t>P0M1N0</t>
  </si>
  <si>
    <t>P0M1P0</t>
  </si>
  <si>
    <t>Dowling</t>
  </si>
  <si>
    <t>P0M1R0</t>
  </si>
  <si>
    <t>Falconbridge</t>
  </si>
  <si>
    <t>P0M1S0</t>
  </si>
  <si>
    <t>Levack</t>
  </si>
  <si>
    <t>P0M2C0</t>
  </si>
  <si>
    <t>Naughton</t>
  </si>
  <si>
    <t>P0M2M0</t>
  </si>
  <si>
    <t>Onaping</t>
  </si>
  <si>
    <t>P0M2R0</t>
  </si>
  <si>
    <t>Skead</t>
  </si>
  <si>
    <t>P0M2Y0</t>
  </si>
  <si>
    <t>Wahnapitae</t>
  </si>
  <si>
    <t>P0M3C0</t>
  </si>
  <si>
    <t>Whitefish</t>
  </si>
  <si>
    <t>P0M3E0</t>
  </si>
  <si>
    <t>Worthington</t>
  </si>
  <si>
    <t>P0M3H0</t>
  </si>
  <si>
    <t>P0P3E0</t>
  </si>
  <si>
    <t>Sudbury</t>
  </si>
  <si>
    <t>P3A</t>
  </si>
  <si>
    <t>P3B</t>
  </si>
  <si>
    <t>P3C</t>
  </si>
  <si>
    <t>P3E</t>
  </si>
  <si>
    <t>P3G</t>
  </si>
  <si>
    <t>Garson</t>
  </si>
  <si>
    <t>P3L</t>
  </si>
  <si>
    <t>Val Caron</t>
  </si>
  <si>
    <t>P3N</t>
  </si>
  <si>
    <t>Hanmer</t>
  </si>
  <si>
    <t>P3P</t>
  </si>
  <si>
    <t>Lively</t>
  </si>
  <si>
    <t>P3Y</t>
  </si>
  <si>
    <t>Grey (County)</t>
  </si>
  <si>
    <t>Grey</t>
  </si>
  <si>
    <t>Badjeros</t>
  </si>
  <si>
    <t>N0C1A0</t>
  </si>
  <si>
    <t>Dundalk</t>
  </si>
  <si>
    <t>N0C1B0</t>
  </si>
  <si>
    <t>Feversham</t>
  </si>
  <si>
    <t>N0C1C0</t>
  </si>
  <si>
    <t>Flesherton</t>
  </si>
  <si>
    <t>N0C1E0</t>
  </si>
  <si>
    <t>Kimberley</t>
  </si>
  <si>
    <t>N0C1G0</t>
  </si>
  <si>
    <t>Markdale</t>
  </si>
  <si>
    <t>N0C1H0</t>
  </si>
  <si>
    <t>Maxell</t>
  </si>
  <si>
    <t>N0C1J0</t>
  </si>
  <si>
    <t>Priceville</t>
  </si>
  <si>
    <t>N0C1K0</t>
  </si>
  <si>
    <t>Proton Station</t>
  </si>
  <si>
    <t>N0C1L0</t>
  </si>
  <si>
    <t>Singhampton</t>
  </si>
  <si>
    <t>N0C1M0</t>
  </si>
  <si>
    <t>Ayton</t>
  </si>
  <si>
    <t>N0G1C0</t>
  </si>
  <si>
    <t>Durham</t>
  </si>
  <si>
    <t>N0G1R0</t>
  </si>
  <si>
    <t>Holstein</t>
  </si>
  <si>
    <t>N0G2A0</t>
  </si>
  <si>
    <t>Neustadt</t>
  </si>
  <si>
    <t>N0G2M0</t>
  </si>
  <si>
    <t>Annan</t>
  </si>
  <si>
    <t>N0H1B0</t>
  </si>
  <si>
    <t>Berkeley</t>
  </si>
  <si>
    <t>N0H1C0</t>
  </si>
  <si>
    <t>Bognor</t>
  </si>
  <si>
    <t>N0H1E0</t>
  </si>
  <si>
    <t>Chatsworth</t>
  </si>
  <si>
    <t>N0H1G0</t>
  </si>
  <si>
    <t>Clarksburg</t>
  </si>
  <si>
    <t>N0H1J0</t>
  </si>
  <si>
    <t>Desboro</t>
  </si>
  <si>
    <t>N0H1K0</t>
  </si>
  <si>
    <t>Heathcote</t>
  </si>
  <si>
    <t>N0H1N0</t>
  </si>
  <si>
    <t>Holland Centre</t>
  </si>
  <si>
    <t>N0H1R0</t>
  </si>
  <si>
    <t>Kemble</t>
  </si>
  <si>
    <t>N0H1S0</t>
  </si>
  <si>
    <t>Wiarton</t>
  </si>
  <si>
    <t>N0H1T0</t>
  </si>
  <si>
    <t>Ravenna</t>
  </si>
  <si>
    <t>N0H2E0</t>
  </si>
  <si>
    <t>Shallow Lake</t>
  </si>
  <si>
    <t>N0H2K0</t>
  </si>
  <si>
    <t>Thornbury</t>
  </si>
  <si>
    <t>N0H2P0</t>
  </si>
  <si>
    <t>Walters Falls</t>
  </si>
  <si>
    <t>N0H2S0</t>
  </si>
  <si>
    <t>Williamsford</t>
  </si>
  <si>
    <t>N0H2V0</t>
  </si>
  <si>
    <t>Owen Sound</t>
  </si>
  <si>
    <t>N4K</t>
  </si>
  <si>
    <t>Meaford</t>
  </si>
  <si>
    <t>N4L</t>
  </si>
  <si>
    <t>Hanover</t>
  </si>
  <si>
    <t>N4N</t>
  </si>
  <si>
    <t>Haldimand (County)</t>
  </si>
  <si>
    <t>Haldimand</t>
  </si>
  <si>
    <t>Canfield</t>
  </si>
  <si>
    <t>N0A1C0</t>
  </si>
  <si>
    <t>Cayuga</t>
  </si>
  <si>
    <t>N0A1E0</t>
  </si>
  <si>
    <t>Fisherville</t>
  </si>
  <si>
    <t>N0A1G0</t>
  </si>
  <si>
    <t>Hagersville</t>
  </si>
  <si>
    <t>N0A1H0</t>
  </si>
  <si>
    <t>Jarvis</t>
  </si>
  <si>
    <t>N0A1J0</t>
  </si>
  <si>
    <t>Lowbanks</t>
  </si>
  <si>
    <t>N0A1K0</t>
  </si>
  <si>
    <t>Nanticoke</t>
  </si>
  <si>
    <t>N0A1L0</t>
  </si>
  <si>
    <t>Ohsweken</t>
  </si>
  <si>
    <t>N0A1M0</t>
  </si>
  <si>
    <t>Selkirk</t>
  </si>
  <si>
    <t>N0A1P0</t>
  </si>
  <si>
    <t>N0A1R0</t>
  </si>
  <si>
    <t>Townsend</t>
  </si>
  <si>
    <t>N0A1S0</t>
  </si>
  <si>
    <t>Dunnville</t>
  </si>
  <si>
    <t>N1A</t>
  </si>
  <si>
    <t>Caledonia</t>
  </si>
  <si>
    <t>N3W</t>
  </si>
  <si>
    <t>Haliburton (County)</t>
  </si>
  <si>
    <t>Haliburton</t>
  </si>
  <si>
    <t>Harcourt</t>
  </si>
  <si>
    <t>K0L1M1</t>
  </si>
  <si>
    <t>K0L1X0</t>
  </si>
  <si>
    <t>Highland Grove</t>
  </si>
  <si>
    <t>K0L2A0</t>
  </si>
  <si>
    <t>Kawartha Park</t>
  </si>
  <si>
    <t>K0L2E0</t>
  </si>
  <si>
    <t>Tory Hill</t>
  </si>
  <si>
    <t>K0L2Y0</t>
  </si>
  <si>
    <t>Wilberforce</t>
  </si>
  <si>
    <t>K0L3C0</t>
  </si>
  <si>
    <t>Algonquin Highlands</t>
  </si>
  <si>
    <t>K0M1J0</t>
  </si>
  <si>
    <t>K0M1J1</t>
  </si>
  <si>
    <t>K0M1J2</t>
  </si>
  <si>
    <t>Eagle Lake</t>
  </si>
  <si>
    <t>K0M1M0</t>
  </si>
  <si>
    <t>K0M1S0</t>
  </si>
  <si>
    <t>Irondale</t>
  </si>
  <si>
    <t>K0M1X0</t>
  </si>
  <si>
    <t>K0M1X1</t>
  </si>
  <si>
    <t>Minden</t>
  </si>
  <si>
    <t>K0M2A1</t>
  </si>
  <si>
    <t>Lochlin</t>
  </si>
  <si>
    <t>K0M2G0</t>
  </si>
  <si>
    <t>K0M2K0</t>
  </si>
  <si>
    <t>K0M2L1</t>
  </si>
  <si>
    <t>West Guilford</t>
  </si>
  <si>
    <t>K0M2S0</t>
  </si>
  <si>
    <t>Halton (Regional Municipality)</t>
  </si>
  <si>
    <t>Halton</t>
  </si>
  <si>
    <t>Campbellville</t>
  </si>
  <si>
    <t>L0P1B0</t>
  </si>
  <si>
    <t>Hornby</t>
  </si>
  <si>
    <t>L0P1E0</t>
  </si>
  <si>
    <t>Kilbride</t>
  </si>
  <si>
    <t>L0P1G0</t>
  </si>
  <si>
    <t>Limehouse</t>
  </si>
  <si>
    <t>L0P1H0</t>
  </si>
  <si>
    <t>Moffat</t>
  </si>
  <si>
    <t>L0P1J0</t>
  </si>
  <si>
    <t>Norval</t>
  </si>
  <si>
    <t>L0P1K0</t>
  </si>
  <si>
    <t>Oakville</t>
  </si>
  <si>
    <t>L6H</t>
  </si>
  <si>
    <t>L6J</t>
  </si>
  <si>
    <t>L6K</t>
  </si>
  <si>
    <t>L6L</t>
  </si>
  <si>
    <t>L6M</t>
  </si>
  <si>
    <t>Kenora (District)</t>
  </si>
  <si>
    <t>Kenora</t>
  </si>
  <si>
    <t>Sioux Lookout</t>
  </si>
  <si>
    <t>P8T</t>
  </si>
  <si>
    <t>P9N</t>
  </si>
  <si>
    <t>Lambton (County)</t>
  </si>
  <si>
    <t>Lambton</t>
  </si>
  <si>
    <t>Arkona</t>
  </si>
  <si>
    <t>N0M1B0</t>
  </si>
  <si>
    <t>Grand Bend</t>
  </si>
  <si>
    <t>N0M1T0</t>
  </si>
  <si>
    <t>Port Franks</t>
  </si>
  <si>
    <t>N0M2L0</t>
  </si>
  <si>
    <t>Thedford</t>
  </si>
  <si>
    <t>N0M2N0</t>
  </si>
  <si>
    <t>Watford</t>
  </si>
  <si>
    <t>N0M2S0</t>
  </si>
  <si>
    <t>Alvinston</t>
  </si>
  <si>
    <t>N0N1A0</t>
  </si>
  <si>
    <t>Brigden</t>
  </si>
  <si>
    <t>N0N1B0</t>
  </si>
  <si>
    <t>Bright's Grove</t>
  </si>
  <si>
    <t>N0N1C0</t>
  </si>
  <si>
    <t>Camlachie</t>
  </si>
  <si>
    <t>N0N1E0</t>
  </si>
  <si>
    <t>Corunna</t>
  </si>
  <si>
    <t>N0N1G0</t>
  </si>
  <si>
    <t>Courtright</t>
  </si>
  <si>
    <t>N0N1H0</t>
  </si>
  <si>
    <t>Forest</t>
  </si>
  <si>
    <t>N0N1J0</t>
  </si>
  <si>
    <t>Kettle And Stony Point Fn</t>
  </si>
  <si>
    <t>N0N1J1</t>
  </si>
  <si>
    <t>Lambton Shores</t>
  </si>
  <si>
    <t>N0N1J2</t>
  </si>
  <si>
    <t>N0N1J3</t>
  </si>
  <si>
    <t>Warwick</t>
  </si>
  <si>
    <t>N0N1J4</t>
  </si>
  <si>
    <t>Plympton-Wyoming</t>
  </si>
  <si>
    <t>N0N1J5</t>
  </si>
  <si>
    <t>N0N1J6</t>
  </si>
  <si>
    <t>N0N1J7</t>
  </si>
  <si>
    <t>Inwood</t>
  </si>
  <si>
    <t>N0N1K0</t>
  </si>
  <si>
    <t>Mooretown</t>
  </si>
  <si>
    <t>N0N1M0</t>
  </si>
  <si>
    <t>Oil City</t>
  </si>
  <si>
    <t>N0N1N0</t>
  </si>
  <si>
    <t>Oil Springs</t>
  </si>
  <si>
    <t>N0N1P0</t>
  </si>
  <si>
    <t>Petrolia</t>
  </si>
  <si>
    <t>N0N1R0</t>
  </si>
  <si>
    <t>Wyoming</t>
  </si>
  <si>
    <t>N0N1T0</t>
  </si>
  <si>
    <t>Florence</t>
  </si>
  <si>
    <t>N0P1R0</t>
  </si>
  <si>
    <t>Port Lambton</t>
  </si>
  <si>
    <t>N0P2B0</t>
  </si>
  <si>
    <t>Sombra</t>
  </si>
  <si>
    <t>N0P2H0</t>
  </si>
  <si>
    <t>Wilkesport</t>
  </si>
  <si>
    <t>N0P2R0</t>
  </si>
  <si>
    <t>Sarnia</t>
  </si>
  <si>
    <t>N7S</t>
  </si>
  <si>
    <t>N7T</t>
  </si>
  <si>
    <t>N7V</t>
  </si>
  <si>
    <t>N7W</t>
  </si>
  <si>
    <t>N7X</t>
  </si>
  <si>
    <t>Lanark (County)</t>
  </si>
  <si>
    <t>Lanark</t>
  </si>
  <si>
    <t>Almonte</t>
  </si>
  <si>
    <t>K0A1A0</t>
  </si>
  <si>
    <t>Ashton</t>
  </si>
  <si>
    <t>K0A1B0</t>
  </si>
  <si>
    <t>Clayton</t>
  </si>
  <si>
    <t>K0A1P0</t>
  </si>
  <si>
    <t>Pakenham</t>
  </si>
  <si>
    <t>K0A2X0</t>
  </si>
  <si>
    <t>White Lake</t>
  </si>
  <si>
    <t>K0A3L0</t>
  </si>
  <si>
    <t>Balderson</t>
  </si>
  <si>
    <t>K0G1A0</t>
  </si>
  <si>
    <t>K0G1K0</t>
  </si>
  <si>
    <t>K0G1M0</t>
  </si>
  <si>
    <t>Newboro</t>
  </si>
  <si>
    <t>K0G1P0</t>
  </si>
  <si>
    <t>Rideau Ferry</t>
  </si>
  <si>
    <t>K0G1W0</t>
  </si>
  <si>
    <t>Clarendon Station</t>
  </si>
  <si>
    <t>K0H1J0</t>
  </si>
  <si>
    <t>Smiths Falls</t>
  </si>
  <si>
    <t>K7A</t>
  </si>
  <si>
    <t>Carleton Place</t>
  </si>
  <si>
    <t>K7C</t>
  </si>
  <si>
    <t>K7H</t>
  </si>
  <si>
    <t>Addison</t>
  </si>
  <si>
    <t>K0E1A0</t>
  </si>
  <si>
    <t>Athens</t>
  </si>
  <si>
    <t>K0E1B0</t>
  </si>
  <si>
    <t>Cardinal</t>
  </si>
  <si>
    <t>K0E1E0</t>
  </si>
  <si>
    <t>Delta</t>
  </si>
  <si>
    <t>K0E1G0</t>
  </si>
  <si>
    <t>Frankville</t>
  </si>
  <si>
    <t>K0E1H0</t>
  </si>
  <si>
    <t>Lansdowne</t>
  </si>
  <si>
    <t>K0E1L0</t>
  </si>
  <si>
    <t>Lyn</t>
  </si>
  <si>
    <t>K0E1M0</t>
  </si>
  <si>
    <t>Lyndhurst</t>
  </si>
  <si>
    <t>K0E1N0</t>
  </si>
  <si>
    <t>Maitland</t>
  </si>
  <si>
    <t>K0E1P0</t>
  </si>
  <si>
    <t>Mallorytown</t>
  </si>
  <si>
    <t>K0E1R0</t>
  </si>
  <si>
    <t>Prescott</t>
  </si>
  <si>
    <t>K0E1T0</t>
  </si>
  <si>
    <t>Johnstown</t>
  </si>
  <si>
    <t>K0E1T1</t>
  </si>
  <si>
    <t>Rockport</t>
  </si>
  <si>
    <t>K0E1V0</t>
  </si>
  <si>
    <t>Spencerville</t>
  </si>
  <si>
    <t>K0E1X0</t>
  </si>
  <si>
    <t>Toledo</t>
  </si>
  <si>
    <t>K0E1Y0</t>
  </si>
  <si>
    <t>K0G1E0</t>
  </si>
  <si>
    <t>Jasper</t>
  </si>
  <si>
    <t>K0G1G0</t>
  </si>
  <si>
    <t>Kemptville</t>
  </si>
  <si>
    <t>K0G1J0</t>
  </si>
  <si>
    <t>Lombardy</t>
  </si>
  <si>
    <t>K0G1L0</t>
  </si>
  <si>
    <t>Merrickville</t>
  </si>
  <si>
    <t>K0G1N0</t>
  </si>
  <si>
    <t>Halton Hills</t>
  </si>
  <si>
    <t>L7G</t>
  </si>
  <si>
    <t>Acton</t>
  </si>
  <si>
    <t>L7J</t>
  </si>
  <si>
    <t>Burlington</t>
  </si>
  <si>
    <t>L7L</t>
  </si>
  <si>
    <t>L7M</t>
  </si>
  <si>
    <t>L7N</t>
  </si>
  <si>
    <t>L7P</t>
  </si>
  <si>
    <t>L7R</t>
  </si>
  <si>
    <t>L7S</t>
  </si>
  <si>
    <t>L7T</t>
  </si>
  <si>
    <t>Milton</t>
  </si>
  <si>
    <t>L9T</t>
  </si>
  <si>
    <t>Ballinafad</t>
  </si>
  <si>
    <t>N0B1H0</t>
  </si>
  <si>
    <t>Hamilton (City)</t>
  </si>
  <si>
    <t>Hamilton</t>
  </si>
  <si>
    <t>Alberton</t>
  </si>
  <si>
    <t>L0R1A0</t>
  </si>
  <si>
    <t>Waterdown</t>
  </si>
  <si>
    <t>L0R1A5</t>
  </si>
  <si>
    <t>Binbrook</t>
  </si>
  <si>
    <t>L0R1C0</t>
  </si>
  <si>
    <t>Carlisle</t>
  </si>
  <si>
    <t>L0R1H0</t>
  </si>
  <si>
    <t>L0R1H1</t>
  </si>
  <si>
    <t>L0R1H2</t>
  </si>
  <si>
    <t>L0R1H3</t>
  </si>
  <si>
    <t>Copetown</t>
  </si>
  <si>
    <t>L0R1J0</t>
  </si>
  <si>
    <t>Freelton</t>
  </si>
  <si>
    <t>L0R1K0</t>
  </si>
  <si>
    <t>Hannon</t>
  </si>
  <si>
    <t>L0R1P0</t>
  </si>
  <si>
    <t>Jerseyville</t>
  </si>
  <si>
    <t>L0R1R0</t>
  </si>
  <si>
    <t>Lynden</t>
  </si>
  <si>
    <t>L0R1T0</t>
  </si>
  <si>
    <t>Millgrove</t>
  </si>
  <si>
    <t>L0R1V0</t>
  </si>
  <si>
    <t>Mount Hope</t>
  </si>
  <si>
    <t>L0R1W0</t>
  </si>
  <si>
    <t>Rockton</t>
  </si>
  <si>
    <t>L0R1X0</t>
  </si>
  <si>
    <t>Sheffield</t>
  </si>
  <si>
    <t>L0R1Z0</t>
  </si>
  <si>
    <t>Troy</t>
  </si>
  <si>
    <t>L0R2B0</t>
  </si>
  <si>
    <t>L0R2H0</t>
  </si>
  <si>
    <t>L0R2H1</t>
  </si>
  <si>
    <t>L0R2H2</t>
  </si>
  <si>
    <t>L0R2H3</t>
  </si>
  <si>
    <t>L0R2H4</t>
  </si>
  <si>
    <t>L0R2H5</t>
  </si>
  <si>
    <t>L0R2H6</t>
  </si>
  <si>
    <t>L0R2H7</t>
  </si>
  <si>
    <t>L0R2H8</t>
  </si>
  <si>
    <t>L0R2H9</t>
  </si>
  <si>
    <t>West Flamborough</t>
  </si>
  <si>
    <t>L0R2K0</t>
  </si>
  <si>
    <t>L0R2M0</t>
  </si>
  <si>
    <t>L8B</t>
  </si>
  <si>
    <t>L8E</t>
  </si>
  <si>
    <t>L8G</t>
  </si>
  <si>
    <t>L8H</t>
  </si>
  <si>
    <t>L8J</t>
  </si>
  <si>
    <t>L8K</t>
  </si>
  <si>
    <t>L8L</t>
  </si>
  <si>
    <t>L8M</t>
  </si>
  <si>
    <t>L8N</t>
  </si>
  <si>
    <t>L8P</t>
  </si>
  <si>
    <t>L8R</t>
  </si>
  <si>
    <t>L8S</t>
  </si>
  <si>
    <t>L8T</t>
  </si>
  <si>
    <t>L8V</t>
  </si>
  <si>
    <t>L8W</t>
  </si>
  <si>
    <t>L9A</t>
  </si>
  <si>
    <t>L9B</t>
  </si>
  <si>
    <t>L9C</t>
  </si>
  <si>
    <t>L9G</t>
  </si>
  <si>
    <t>L9H</t>
  </si>
  <si>
    <t>L9K</t>
  </si>
  <si>
    <t>Hastings (County)</t>
  </si>
  <si>
    <t>Madawaska</t>
  </si>
  <si>
    <t>K0J2C0</t>
  </si>
  <si>
    <t>Milford</t>
  </si>
  <si>
    <t>K0K0A0</t>
  </si>
  <si>
    <t>Astra</t>
  </si>
  <si>
    <t>K0K1B0</t>
  </si>
  <si>
    <t>Batawa</t>
  </si>
  <si>
    <t>K0K1E0</t>
  </si>
  <si>
    <t>Cannifton</t>
  </si>
  <si>
    <t>K0K1K0</t>
  </si>
  <si>
    <t>Carrying Place</t>
  </si>
  <si>
    <t>K0K1L0</t>
  </si>
  <si>
    <t>Corbyville</t>
  </si>
  <si>
    <t>K0K1V0</t>
  </si>
  <si>
    <t>Deseronto</t>
  </si>
  <si>
    <t>K0K1X0</t>
  </si>
  <si>
    <t>Eldorado</t>
  </si>
  <si>
    <t>K0K1Y0</t>
  </si>
  <si>
    <t>Foxboro</t>
  </si>
  <si>
    <t>K0K2B0</t>
  </si>
  <si>
    <t>Frankford</t>
  </si>
  <si>
    <t>K0K2C0</t>
  </si>
  <si>
    <t>Madoc</t>
  </si>
  <si>
    <t>K0K2K0</t>
  </si>
  <si>
    <t>Marmora</t>
  </si>
  <si>
    <t>K0K2M0</t>
  </si>
  <si>
    <t>Marysville</t>
  </si>
  <si>
    <t>K0K2N0</t>
  </si>
  <si>
    <t>Plainfield</t>
  </si>
  <si>
    <t>K0K2V0</t>
  </si>
  <si>
    <t>Roblin</t>
  </si>
  <si>
    <t>K0K2W0</t>
  </si>
  <si>
    <t>Roslin</t>
  </si>
  <si>
    <t>K0K2Y0</t>
  </si>
  <si>
    <t>Leith</t>
  </si>
  <si>
    <t>N0H1V0</t>
  </si>
  <si>
    <t>Shannonville</t>
  </si>
  <si>
    <t>K0K3A0</t>
  </si>
  <si>
    <t>Springbrook</t>
  </si>
  <si>
    <t>K0K3C0</t>
  </si>
  <si>
    <t>Stirling</t>
  </si>
  <si>
    <t>K0K3E0</t>
  </si>
  <si>
    <t>Thomasburg</t>
  </si>
  <si>
    <t>K0K3H0</t>
  </si>
  <si>
    <t>Tweed</t>
  </si>
  <si>
    <t>K0K3J0</t>
  </si>
  <si>
    <t>K0K3L0</t>
  </si>
  <si>
    <t>Wooler</t>
  </si>
  <si>
    <t>K0K3M0</t>
  </si>
  <si>
    <t>K0K3W0</t>
  </si>
  <si>
    <t>Bancroft</t>
  </si>
  <si>
    <t>K0L1C0</t>
  </si>
  <si>
    <t>Boulter</t>
  </si>
  <si>
    <t>K0L1G0</t>
  </si>
  <si>
    <t>Burleigh Falls</t>
  </si>
  <si>
    <t>K0L1K0</t>
  </si>
  <si>
    <t>Cardiff</t>
  </si>
  <si>
    <t>K0L1M0</t>
  </si>
  <si>
    <t>Coe Hill</t>
  </si>
  <si>
    <t>K0L1P0</t>
  </si>
  <si>
    <t>Gilmour</t>
  </si>
  <si>
    <t>K0L1W0</t>
  </si>
  <si>
    <t>L' Amable</t>
  </si>
  <si>
    <t>K0L2L0</t>
  </si>
  <si>
    <t>Mcarthurs Mills</t>
  </si>
  <si>
    <t>K0L2M0</t>
  </si>
  <si>
    <t>Maple Leaf</t>
  </si>
  <si>
    <t>K0L2R0</t>
  </si>
  <si>
    <t>Maynooth</t>
  </si>
  <si>
    <t>K0L2S0</t>
  </si>
  <si>
    <t>Norwood</t>
  </si>
  <si>
    <t>K0L2V0</t>
  </si>
  <si>
    <t>Napanee</t>
  </si>
  <si>
    <t>K7R</t>
  </si>
  <si>
    <t>Belleville</t>
  </si>
  <si>
    <t>K8N</t>
  </si>
  <si>
    <t>K8P</t>
  </si>
  <si>
    <t>K8R</t>
  </si>
  <si>
    <t>Trenton</t>
  </si>
  <si>
    <t>K8V</t>
  </si>
  <si>
    <t>Huron (County)</t>
  </si>
  <si>
    <t>Huron</t>
  </si>
  <si>
    <t>Belgrave</t>
  </si>
  <si>
    <t>N0G1E0</t>
  </si>
  <si>
    <t>Bluevale</t>
  </si>
  <si>
    <t>N0G1G0</t>
  </si>
  <si>
    <t>Brussels</t>
  </si>
  <si>
    <t>N0G1H0</t>
  </si>
  <si>
    <t>Clifford</t>
  </si>
  <si>
    <t>N0G1M0</t>
  </si>
  <si>
    <t>Ethel</t>
  </si>
  <si>
    <t>N0G1T0</t>
  </si>
  <si>
    <t>Fordwich</t>
  </si>
  <si>
    <t>N0G1V0</t>
  </si>
  <si>
    <t>Gorrie</t>
  </si>
  <si>
    <t>N0G1X0</t>
  </si>
  <si>
    <t>Wingham</t>
  </si>
  <si>
    <t>N0G2W0</t>
  </si>
  <si>
    <t>Wroxeter</t>
  </si>
  <si>
    <t>N0G2X0</t>
  </si>
  <si>
    <t>Seaforth</t>
  </si>
  <si>
    <t>N0K1W0</t>
  </si>
  <si>
    <t>Walton</t>
  </si>
  <si>
    <t>N0K1Z0</t>
  </si>
  <si>
    <t>Clinton</t>
  </si>
  <si>
    <t>N0L1L0</t>
  </si>
  <si>
    <t>Auburn</t>
  </si>
  <si>
    <t>N0M1E0</t>
  </si>
  <si>
    <t>Bayfield</t>
  </si>
  <si>
    <t>N0M1G0</t>
  </si>
  <si>
    <t>Blyth</t>
  </si>
  <si>
    <t>N0M1H0</t>
  </si>
  <si>
    <t>Brucefield</t>
  </si>
  <si>
    <t>N0M1J0</t>
  </si>
  <si>
    <t>Centralia</t>
  </si>
  <si>
    <t>N0M1K0</t>
  </si>
  <si>
    <t>N0M1L0</t>
  </si>
  <si>
    <t>Crediton</t>
  </si>
  <si>
    <t>N0M1M0</t>
  </si>
  <si>
    <t>Dashwood</t>
  </si>
  <si>
    <t>N0M1N0</t>
  </si>
  <si>
    <t>Dungannon</t>
  </si>
  <si>
    <t>N0M1R0</t>
  </si>
  <si>
    <t>Exeter</t>
  </si>
  <si>
    <t>N0M1S0</t>
  </si>
  <si>
    <t>N0M1S1</t>
  </si>
  <si>
    <t>N0M1S2</t>
  </si>
  <si>
    <t>N0M1S3</t>
  </si>
  <si>
    <t>N0M1S4</t>
  </si>
  <si>
    <t>N0M1S5</t>
  </si>
  <si>
    <t>N0M1S6</t>
  </si>
  <si>
    <t>N0M1S7</t>
  </si>
  <si>
    <t>Hay</t>
  </si>
  <si>
    <t>N0M1W0</t>
  </si>
  <si>
    <t>Hensall</t>
  </si>
  <si>
    <t>N0M1X0</t>
  </si>
  <si>
    <t>Huron Park</t>
  </si>
  <si>
    <t>N0M1Y0</t>
  </si>
  <si>
    <t>Kippen</t>
  </si>
  <si>
    <t>N0M2E0</t>
  </si>
  <si>
    <t>Londesborough</t>
  </si>
  <si>
    <t>N0M2H0</t>
  </si>
  <si>
    <t>Varna</t>
  </si>
  <si>
    <t>N0M2R0</t>
  </si>
  <si>
    <t>Zurich</t>
  </si>
  <si>
    <t>N0M2T0</t>
  </si>
  <si>
    <t>Goderich</t>
  </si>
  <si>
    <t>N7A</t>
  </si>
  <si>
    <t>Kawartha Lakes (City)</t>
  </si>
  <si>
    <t>Kawartha Lakes</t>
  </si>
  <si>
    <t>Omemee</t>
  </si>
  <si>
    <t>K0L2W0</t>
  </si>
  <si>
    <t>Reaboro</t>
  </si>
  <si>
    <t>K0L2X0</t>
  </si>
  <si>
    <t>Bobcaygeon</t>
  </si>
  <si>
    <t>K0M1A0</t>
  </si>
  <si>
    <t>Bolsover</t>
  </si>
  <si>
    <t>K0M1B0</t>
  </si>
  <si>
    <t>Burnt River</t>
  </si>
  <si>
    <t>K0M1C0</t>
  </si>
  <si>
    <t>Cambray</t>
  </si>
  <si>
    <t>K0M1E0</t>
  </si>
  <si>
    <t>Cameron</t>
  </si>
  <si>
    <t>K0M1G0</t>
  </si>
  <si>
    <t>Coboconk</t>
  </si>
  <si>
    <t>K0M1K0</t>
  </si>
  <si>
    <t>Dunsford</t>
  </si>
  <si>
    <t>K0M1L0</t>
  </si>
  <si>
    <t>Fenelon Falls</t>
  </si>
  <si>
    <t>K0M1N0</t>
  </si>
  <si>
    <t>Fort Irwin</t>
  </si>
  <si>
    <t>K0M1P0</t>
  </si>
  <si>
    <t>Gooderham</t>
  </si>
  <si>
    <t>K0M1R0</t>
  </si>
  <si>
    <t>K0M1W0</t>
  </si>
  <si>
    <t>Kinmount</t>
  </si>
  <si>
    <t>K0M2A0</t>
  </si>
  <si>
    <t>Kirkfield</t>
  </si>
  <si>
    <t>K0M2B0</t>
  </si>
  <si>
    <t>Little Britain</t>
  </si>
  <si>
    <t>K0M2C0</t>
  </si>
  <si>
    <t>Manilla</t>
  </si>
  <si>
    <t>K0M2J0</t>
  </si>
  <si>
    <t>Norland</t>
  </si>
  <si>
    <t>K0M2L0</t>
  </si>
  <si>
    <t>Oakwood</t>
  </si>
  <si>
    <t>K0M2M0</t>
  </si>
  <si>
    <t>Woodville</t>
  </si>
  <si>
    <t>K0M2T0</t>
  </si>
  <si>
    <t>Lindsay</t>
  </si>
  <si>
    <t>K9V</t>
  </si>
  <si>
    <t>Bethany</t>
  </si>
  <si>
    <t>L0A1A0</t>
  </si>
  <si>
    <t>Pontypool</t>
  </si>
  <si>
    <t>L0A1K0</t>
  </si>
  <si>
    <t>Janetville</t>
  </si>
  <si>
    <t>L0B1K0</t>
  </si>
  <si>
    <t>Attawapiskat</t>
  </si>
  <si>
    <t>P0L1A0</t>
  </si>
  <si>
    <t>Constance Lake</t>
  </si>
  <si>
    <t>P0L1B0</t>
  </si>
  <si>
    <t>Fort Albany</t>
  </si>
  <si>
    <t>P0L1H0</t>
  </si>
  <si>
    <t>Peawanuck</t>
  </si>
  <si>
    <t>P0L2H0</t>
  </si>
  <si>
    <t>Ignace</t>
  </si>
  <si>
    <t>P0T1T0</t>
  </si>
  <si>
    <t>Jellicoe</t>
  </si>
  <si>
    <t>P0T1V0</t>
  </si>
  <si>
    <t>Ogoki</t>
  </si>
  <si>
    <t>P0T2L0</t>
  </si>
  <si>
    <t>Angling Lake</t>
  </si>
  <si>
    <t>P0V1B0</t>
  </si>
  <si>
    <t>Balmertown</t>
  </si>
  <si>
    <t>P0V1C0</t>
  </si>
  <si>
    <t>Bearskin Lake</t>
  </si>
  <si>
    <t>P0V1E0</t>
  </si>
  <si>
    <t>Big Trout Lake</t>
  </si>
  <si>
    <t>P0V1G0</t>
  </si>
  <si>
    <t>Cat Lake</t>
  </si>
  <si>
    <t>P0V1J0</t>
  </si>
  <si>
    <t>Cochenour</t>
  </si>
  <si>
    <t>P0V1L0</t>
  </si>
  <si>
    <t>Deer Lake</t>
  </si>
  <si>
    <t>P0V1N0</t>
  </si>
  <si>
    <t>Dinorwic</t>
  </si>
  <si>
    <t>P0V1P0</t>
  </si>
  <si>
    <t>Eagle River</t>
  </si>
  <si>
    <t>P0V1S0</t>
  </si>
  <si>
    <t>Ear Falls</t>
  </si>
  <si>
    <t>P0V1T0</t>
  </si>
  <si>
    <t>Sandy Lake</t>
  </si>
  <si>
    <t>P0V1V0</t>
  </si>
  <si>
    <t>Fort Severn</t>
  </si>
  <si>
    <t>P0V1W0</t>
  </si>
  <si>
    <t>Hudson</t>
  </si>
  <si>
    <t>P0V1X0</t>
  </si>
  <si>
    <t>Kasabonika</t>
  </si>
  <si>
    <t>P0V1Y0</t>
  </si>
  <si>
    <t>Kingfisher Lake</t>
  </si>
  <si>
    <t>P0V1Z0</t>
  </si>
  <si>
    <t>Lac Seul</t>
  </si>
  <si>
    <t>P0V2A0</t>
  </si>
  <si>
    <t>Mckenzie Island</t>
  </si>
  <si>
    <t>P0V2B0</t>
  </si>
  <si>
    <t>Madsen</t>
  </si>
  <si>
    <t>P0V2C0</t>
  </si>
  <si>
    <t>Minnitaki</t>
  </si>
  <si>
    <t>P0V2E0</t>
  </si>
  <si>
    <t>North Spirit Lake</t>
  </si>
  <si>
    <t>P0V2G0</t>
  </si>
  <si>
    <t>Osnaburgh House</t>
  </si>
  <si>
    <t>P0V2H0</t>
  </si>
  <si>
    <t>Oxdrift</t>
  </si>
  <si>
    <t>P0V2J0</t>
  </si>
  <si>
    <t>Perrault Falls</t>
  </si>
  <si>
    <t>P0V2K0</t>
  </si>
  <si>
    <t>Pikangikum</t>
  </si>
  <si>
    <t>P0V2L0</t>
  </si>
  <si>
    <t>Red Lake</t>
  </si>
  <si>
    <t>P0V2M0</t>
  </si>
  <si>
    <t>Sachigo Lake</t>
  </si>
  <si>
    <t>P0V2P0</t>
  </si>
  <si>
    <t>Vermilion Bay</t>
  </si>
  <si>
    <t>P0V2V0</t>
  </si>
  <si>
    <t>Wabigoon</t>
  </si>
  <si>
    <t>P0V2W0</t>
  </si>
  <si>
    <t>Waldhof</t>
  </si>
  <si>
    <t>P0V2X0</t>
  </si>
  <si>
    <t>Weagamow Lake</t>
  </si>
  <si>
    <t>P0V2Y0</t>
  </si>
  <si>
    <t>Wunnumin Lake</t>
  </si>
  <si>
    <t>P0V2Z0</t>
  </si>
  <si>
    <t>Pickle Lake</t>
  </si>
  <si>
    <t>P0V3A0</t>
  </si>
  <si>
    <t>Muskrat Dam</t>
  </si>
  <si>
    <t>P0V3B0</t>
  </si>
  <si>
    <t>Slate Falls</t>
  </si>
  <si>
    <t>P0V3C0</t>
  </si>
  <si>
    <t>Keewaywin</t>
  </si>
  <si>
    <t>P0V3G0</t>
  </si>
  <si>
    <t>Migisi Sahgaigan</t>
  </si>
  <si>
    <t>P0V3H0</t>
  </si>
  <si>
    <t>Grassy Narrows</t>
  </si>
  <si>
    <t>P0X1B0</t>
  </si>
  <si>
    <t>Keewatin</t>
  </si>
  <si>
    <t>P0X1C0</t>
  </si>
  <si>
    <t>Kejick</t>
  </si>
  <si>
    <t>P0X1E0</t>
  </si>
  <si>
    <t>Longbow Lake</t>
  </si>
  <si>
    <t>P0X1H0</t>
  </si>
  <si>
    <t>Minaki</t>
  </si>
  <si>
    <t>P0X1J0</t>
  </si>
  <si>
    <t>Nestor Falls</t>
  </si>
  <si>
    <t>P0X1K0</t>
  </si>
  <si>
    <t>Pawitik</t>
  </si>
  <si>
    <t>P0X1L0</t>
  </si>
  <si>
    <t>Redditt</t>
  </si>
  <si>
    <t>P0X1M0</t>
  </si>
  <si>
    <t>Sioux Narrows</t>
  </si>
  <si>
    <t>P0X1N0</t>
  </si>
  <si>
    <t>Whitedog</t>
  </si>
  <si>
    <t>P0X1P0</t>
  </si>
  <si>
    <t>Clearwater Bay</t>
  </si>
  <si>
    <t>P0X1S0</t>
  </si>
  <si>
    <t>Ingolf</t>
  </si>
  <si>
    <t>P0Y1A0</t>
  </si>
  <si>
    <t>Dryden</t>
  </si>
  <si>
    <t>P8N</t>
  </si>
  <si>
    <t>Algoma (District)</t>
  </si>
  <si>
    <t>Algoma</t>
  </si>
  <si>
    <t>Spanish</t>
  </si>
  <si>
    <t>P0I2E0</t>
  </si>
  <si>
    <t>Hornepayne</t>
  </si>
  <si>
    <t>P0M1Z0</t>
  </si>
  <si>
    <t>Missanabie</t>
  </si>
  <si>
    <t>P0M2H0</t>
  </si>
  <si>
    <t>Mobert</t>
  </si>
  <si>
    <t>P0M2J0</t>
  </si>
  <si>
    <t>Oba</t>
  </si>
  <si>
    <t>P0M2P0</t>
  </si>
  <si>
    <t>White River</t>
  </si>
  <si>
    <t>P0M3G0</t>
  </si>
  <si>
    <t>Cutler</t>
  </si>
  <si>
    <t>P0P1B0</t>
  </si>
  <si>
    <t>Mckerrow</t>
  </si>
  <si>
    <t>P0P1M0</t>
  </si>
  <si>
    <t>Serpent River</t>
  </si>
  <si>
    <t>P0P1V0</t>
  </si>
  <si>
    <t>P0P2A0</t>
  </si>
  <si>
    <t>Walford Station</t>
  </si>
  <si>
    <t>P0P2E0</t>
  </si>
  <si>
    <t>Webbwood</t>
  </si>
  <si>
    <t>P0P2G0</t>
  </si>
  <si>
    <t>Algoma Mills</t>
  </si>
  <si>
    <t>P0R1A0</t>
  </si>
  <si>
    <t>Blind River</t>
  </si>
  <si>
    <t>P0R1B0</t>
  </si>
  <si>
    <t>Bruce Mines</t>
  </si>
  <si>
    <t>P0R1C0</t>
  </si>
  <si>
    <t>Desbarats</t>
  </si>
  <si>
    <t>P0R1E0</t>
  </si>
  <si>
    <t>Hilton Beach</t>
  </si>
  <si>
    <t>P0R1G0</t>
  </si>
  <si>
    <t>Iron Bridge</t>
  </si>
  <si>
    <t>P0R1H0</t>
  </si>
  <si>
    <t>Richards Landing</t>
  </si>
  <si>
    <t>P0R1J0</t>
  </si>
  <si>
    <t>Spragge</t>
  </si>
  <si>
    <t>P0R1K0</t>
  </si>
  <si>
    <t>Thessalon</t>
  </si>
  <si>
    <t>P0R1L0</t>
  </si>
  <si>
    <t>Batchawana Bay</t>
  </si>
  <si>
    <t>P0S1A0</t>
  </si>
  <si>
    <t>Dubreuilville</t>
  </si>
  <si>
    <t>P0S1B0</t>
  </si>
  <si>
    <t>Echo Bay</t>
  </si>
  <si>
    <t>P0S1C0</t>
  </si>
  <si>
    <t>Goulais River</t>
  </si>
  <si>
    <t>P0S1E0</t>
  </si>
  <si>
    <t>Hawk Junction</t>
  </si>
  <si>
    <t>P0S1G0</t>
  </si>
  <si>
    <t>Montreal River Harbour</t>
  </si>
  <si>
    <t>P0S1H0</t>
  </si>
  <si>
    <t>Searchmont</t>
  </si>
  <si>
    <t>P0S1J0</t>
  </si>
  <si>
    <t>Wawa</t>
  </si>
  <si>
    <t>P0S1K0</t>
  </si>
  <si>
    <t>Elliot Lake</t>
  </si>
  <si>
    <t>P5A</t>
  </si>
  <si>
    <t>Sault Ste. Marie</t>
  </si>
  <si>
    <t>P6A</t>
  </si>
  <si>
    <t>P6B</t>
  </si>
  <si>
    <t>P6C</t>
  </si>
  <si>
    <t>Brant (County)</t>
  </si>
  <si>
    <t>Brant</t>
  </si>
  <si>
    <t>Glen Morris</t>
  </si>
  <si>
    <t>N0B1W0</t>
  </si>
  <si>
    <t>Burford</t>
  </si>
  <si>
    <t>N0E1A0</t>
  </si>
  <si>
    <t>Harley</t>
  </si>
  <si>
    <t>N0E1E0</t>
  </si>
  <si>
    <t>Mount Pleasant</t>
  </si>
  <si>
    <t>N0E1K0</t>
  </si>
  <si>
    <t>Oakland</t>
  </si>
  <si>
    <t>N0E1L0</t>
  </si>
  <si>
    <t>St. George</t>
  </si>
  <si>
    <t>N0E1N0</t>
  </si>
  <si>
    <t>Scotland</t>
  </si>
  <si>
    <t>N0E1R0</t>
  </si>
  <si>
    <t>Teeterville</t>
  </si>
  <si>
    <t>N0E1S0</t>
  </si>
  <si>
    <t>Paris</t>
  </si>
  <si>
    <t>N3L</t>
  </si>
  <si>
    <t>Brantford</t>
  </si>
  <si>
    <t>N3P</t>
  </si>
  <si>
    <t>N3R</t>
  </si>
  <si>
    <t>N3S</t>
  </si>
  <si>
    <t>N3T</t>
  </si>
  <si>
    <t>N3V</t>
  </si>
  <si>
    <t>Bruce (County)</t>
  </si>
  <si>
    <t>Bruce</t>
  </si>
  <si>
    <t>Cargill</t>
  </si>
  <si>
    <t>N0G1J0</t>
  </si>
  <si>
    <t>Chepstow</t>
  </si>
  <si>
    <t>N0G1K0</t>
  </si>
  <si>
    <t>Chesley</t>
  </si>
  <si>
    <t>N0G1L0</t>
  </si>
  <si>
    <t>Elmwood</t>
  </si>
  <si>
    <t>N0G1S0</t>
  </si>
  <si>
    <t>Formosa</t>
  </si>
  <si>
    <t>N0G1W0</t>
  </si>
  <si>
    <t>Holyrood</t>
  </si>
  <si>
    <t>N0G2B0</t>
  </si>
  <si>
    <t>Lucknow</t>
  </si>
  <si>
    <t>N0G2H0</t>
  </si>
  <si>
    <t>Mildmay</t>
  </si>
  <si>
    <t>N0G2J0</t>
  </si>
  <si>
    <t>Paisley</t>
  </si>
  <si>
    <t>N0G2N0</t>
  </si>
  <si>
    <t>Ripley</t>
  </si>
  <si>
    <t>N0G2R0</t>
  </si>
  <si>
    <t>N0G2R1</t>
  </si>
  <si>
    <t>Teeswater</t>
  </si>
  <si>
    <t>N0G2S0</t>
  </si>
  <si>
    <t>Tiverton</t>
  </si>
  <si>
    <t>N0G2T0</t>
  </si>
  <si>
    <t>Walkerton</t>
  </si>
  <si>
    <t>N0G2V0</t>
  </si>
  <si>
    <t>Port Elgin</t>
  </si>
  <si>
    <t>N0H0A0</t>
  </si>
  <si>
    <t>Allenford</t>
  </si>
  <si>
    <t>N0H1A0</t>
  </si>
  <si>
    <t>Tobermory</t>
  </si>
  <si>
    <t>N0H1A1</t>
  </si>
  <si>
    <t>Dobbinton</t>
  </si>
  <si>
    <t>N0H1L0</t>
  </si>
  <si>
    <t>Hepworth</t>
  </si>
  <si>
    <t>N0H1P0</t>
  </si>
  <si>
    <t>Lions Head</t>
  </si>
  <si>
    <t>N0H1W0</t>
  </si>
  <si>
    <t>Mar</t>
  </si>
  <si>
    <t>N0H1X0</t>
  </si>
  <si>
    <t>Miller Lake</t>
  </si>
  <si>
    <t>N0H1Z0</t>
  </si>
  <si>
    <t>N0H2C0</t>
  </si>
  <si>
    <t>Saugeen Shores</t>
  </si>
  <si>
    <t>N0H2C1</t>
  </si>
  <si>
    <t>N0H2C2</t>
  </si>
  <si>
    <t>N0H2C3</t>
  </si>
  <si>
    <t>N0H2C4</t>
  </si>
  <si>
    <t>N0H2C5</t>
  </si>
  <si>
    <t>N0H2C6</t>
  </si>
  <si>
    <t>N0H2C7</t>
  </si>
  <si>
    <t>Sauble Beach</t>
  </si>
  <si>
    <t>N0H2G0</t>
  </si>
  <si>
    <t>Southampton</t>
  </si>
  <si>
    <t>N0H2L0</t>
  </si>
  <si>
    <t>Stokes Bay</t>
  </si>
  <si>
    <t>N0H2M0</t>
  </si>
  <si>
    <t>Tara</t>
  </si>
  <si>
    <t>N0H2N0</t>
  </si>
  <si>
    <t>N0H2R0</t>
  </si>
  <si>
    <t>N0H2T0</t>
  </si>
  <si>
    <t>N0H2W0</t>
  </si>
  <si>
    <t>Kincardine</t>
  </si>
  <si>
    <t>N2Z</t>
  </si>
  <si>
    <t>Chatham-Kent (Municipality)</t>
  </si>
  <si>
    <t>Chatham-Kent</t>
  </si>
  <si>
    <t>Duart</t>
  </si>
  <si>
    <t>N0L1H0</t>
  </si>
  <si>
    <t>Muirkirk</t>
  </si>
  <si>
    <t>N0L1X0</t>
  </si>
  <si>
    <t>Blenheim</t>
  </si>
  <si>
    <t>N0P1A0</t>
  </si>
  <si>
    <t>Bothwell</t>
  </si>
  <si>
    <t>N0P1C0</t>
  </si>
  <si>
    <t>Cedar Springs</t>
  </si>
  <si>
    <t>N0P1E0</t>
  </si>
  <si>
    <t>Charing Cross</t>
  </si>
  <si>
    <t>N0P1G0</t>
  </si>
  <si>
    <t>Coatsworth</t>
  </si>
  <si>
    <t>N0P1H0</t>
  </si>
  <si>
    <t>Comber</t>
  </si>
  <si>
    <t>N0P1J0</t>
  </si>
  <si>
    <t>Croton</t>
  </si>
  <si>
    <t>N0P1K0</t>
  </si>
  <si>
    <t>Dover</t>
  </si>
  <si>
    <t>N0P1L0</t>
  </si>
  <si>
    <t>Dresden</t>
  </si>
  <si>
    <t>N0P1M0</t>
  </si>
  <si>
    <t>Erieau</t>
  </si>
  <si>
    <t>N0P1N0</t>
  </si>
  <si>
    <t>Grande Pointe</t>
  </si>
  <si>
    <t>N0P1S0</t>
  </si>
  <si>
    <t>Highgate</t>
  </si>
  <si>
    <t>N0P1T0</t>
  </si>
  <si>
    <t>Kent Bridge</t>
  </si>
  <si>
    <t>N0P1V0</t>
  </si>
  <si>
    <t>Merlin</t>
  </si>
  <si>
    <t>N0P1W0</t>
  </si>
  <si>
    <t>Morpeth</t>
  </si>
  <si>
    <t>N0P1X0</t>
  </si>
  <si>
    <t>North Buxton</t>
  </si>
  <si>
    <t>N0P1Y0</t>
  </si>
  <si>
    <t>Pain Court</t>
  </si>
  <si>
    <t>N0P1Z0</t>
  </si>
  <si>
    <t>Port Alma</t>
  </si>
  <si>
    <t>N0P2A0</t>
  </si>
  <si>
    <t>Ridgetown</t>
  </si>
  <si>
    <t>N0P2C0</t>
  </si>
  <si>
    <t>Thamesville</t>
  </si>
  <si>
    <t>N0P2K0</t>
  </si>
  <si>
    <t>Tilbury</t>
  </si>
  <si>
    <t>N0P2L0</t>
  </si>
  <si>
    <t>Tupperville</t>
  </si>
  <si>
    <t>N0P2M0</t>
  </si>
  <si>
    <t>Wheatley</t>
  </si>
  <si>
    <t>N0P2P0</t>
  </si>
  <si>
    <t>Chatham</t>
  </si>
  <si>
    <t>N7L</t>
  </si>
  <si>
    <t>N7M</t>
  </si>
  <si>
    <t>Wallaceburg</t>
  </si>
  <si>
    <t>N8A</t>
  </si>
  <si>
    <t>Cochrane (District)</t>
  </si>
  <si>
    <t>Cochrane</t>
  </si>
  <si>
    <t>Holtyre</t>
  </si>
  <si>
    <t>P0K1C0</t>
  </si>
  <si>
    <t>Iroquois Falls</t>
  </si>
  <si>
    <t>P0K1E0</t>
  </si>
  <si>
    <t>P0K1G0</t>
  </si>
  <si>
    <t>Kearns</t>
  </si>
  <si>
    <t>P0K1J0</t>
  </si>
  <si>
    <t>Matheson</t>
  </si>
  <si>
    <t>P0K1N0</t>
  </si>
  <si>
    <t>Ramore</t>
  </si>
  <si>
    <t>P0K1R0</t>
  </si>
  <si>
    <t>Val Gagne</t>
  </si>
  <si>
    <t>P0K1W0</t>
  </si>
  <si>
    <t>P0L1C0</t>
  </si>
  <si>
    <t>Driftwood</t>
  </si>
  <si>
    <t>P0L1E0</t>
  </si>
  <si>
    <t>Fauquier</t>
  </si>
  <si>
    <t>P0L1G0</t>
  </si>
  <si>
    <t>Frederickhouse</t>
  </si>
  <si>
    <t>P0L1K0</t>
  </si>
  <si>
    <t>Hallebourg</t>
  </si>
  <si>
    <t>P0L1L0</t>
  </si>
  <si>
    <t>Harty</t>
  </si>
  <si>
    <t>P0L1M0</t>
  </si>
  <si>
    <t>Hearst</t>
  </si>
  <si>
    <t>P0L1N0</t>
  </si>
  <si>
    <t>Hunta</t>
  </si>
  <si>
    <t>P0L1P0</t>
  </si>
  <si>
    <t>Jogues</t>
  </si>
  <si>
    <t>P0L1R0</t>
  </si>
  <si>
    <t>Kashechewan</t>
  </si>
  <si>
    <t>P0L1S0</t>
  </si>
  <si>
    <t>Mattice</t>
  </si>
  <si>
    <t>P0L1T0</t>
  </si>
  <si>
    <t>Moonbeam</t>
  </si>
  <si>
    <t>P0L1V0</t>
  </si>
  <si>
    <t>Moose Factory</t>
  </si>
  <si>
    <t>P0L1W0</t>
  </si>
  <si>
    <t>McGarry</t>
  </si>
  <si>
    <t>P0L1X0</t>
  </si>
  <si>
    <t>Moosonee</t>
  </si>
  <si>
    <t>P0L1Y0</t>
  </si>
  <si>
    <t>Opasatika</t>
  </si>
  <si>
    <t>P0L1Z0</t>
  </si>
  <si>
    <t>Smooth Rock Falls</t>
  </si>
  <si>
    <t>P0L2B0</t>
  </si>
  <si>
    <t>Strickland</t>
  </si>
  <si>
    <t>P0L2C0</t>
  </si>
  <si>
    <t>Val Rita</t>
  </si>
  <si>
    <t>P0L2G0</t>
  </si>
  <si>
    <t>Connaught</t>
  </si>
  <si>
    <t>P0N1A0</t>
  </si>
  <si>
    <t>Porcupine</t>
  </si>
  <si>
    <t>P0N1C0</t>
  </si>
  <si>
    <t>Porquis Junction</t>
  </si>
  <si>
    <t>P0N1E0</t>
  </si>
  <si>
    <t>Schumacher</t>
  </si>
  <si>
    <t>P0N1G0</t>
  </si>
  <si>
    <t>South Porcupine</t>
  </si>
  <si>
    <t>P0N1H0</t>
  </si>
  <si>
    <t>Tunis</t>
  </si>
  <si>
    <t>P0N1J0</t>
  </si>
  <si>
    <t>P0N1K0</t>
  </si>
  <si>
    <t>Timmins</t>
  </si>
  <si>
    <t>P4N</t>
  </si>
  <si>
    <t>P4P</t>
  </si>
  <si>
    <t>P4R</t>
  </si>
  <si>
    <t>Kapuskasing</t>
  </si>
  <si>
    <t>P5N</t>
  </si>
  <si>
    <t>Dufferin (County)</t>
  </si>
  <si>
    <t>Dufferin</t>
  </si>
  <si>
    <t>Grand Valley</t>
  </si>
  <si>
    <t>L0N1G0</t>
  </si>
  <si>
    <t>Honeywood</t>
  </si>
  <si>
    <t>L0N1H0</t>
  </si>
  <si>
    <t>Horning's Mills</t>
  </si>
  <si>
    <t>L0N1J0</t>
  </si>
  <si>
    <t>Laurel</t>
  </si>
  <si>
    <t>L0N1L0</t>
  </si>
  <si>
    <t>Mansfield</t>
  </si>
  <si>
    <t>L0N1M0</t>
  </si>
  <si>
    <t>Orton</t>
  </si>
  <si>
    <t>L0N1N0</t>
  </si>
  <si>
    <t>Shelburne</t>
  </si>
  <si>
    <t>L0N1S0</t>
  </si>
  <si>
    <t>L0N1S1</t>
  </si>
  <si>
    <t>L0N1S2</t>
  </si>
  <si>
    <t>L0N1S3</t>
  </si>
  <si>
    <t>L0N1S4</t>
  </si>
  <si>
    <t>L0N1S5</t>
  </si>
  <si>
    <t>L0N1S6</t>
  </si>
  <si>
    <t>L0N1S7</t>
  </si>
  <si>
    <t>L0N1S8</t>
  </si>
  <si>
    <t>L0N1S9</t>
  </si>
  <si>
    <t>Orangeville</t>
  </si>
  <si>
    <t>L9V</t>
  </si>
  <si>
    <t>L9W</t>
  </si>
  <si>
    <t>Durham (Regional Municipality)</t>
  </si>
  <si>
    <t>Kendal</t>
  </si>
  <si>
    <t>L0A1E0</t>
  </si>
  <si>
    <t>Newtonville</t>
  </si>
  <si>
    <t>L0A1J0</t>
  </si>
  <si>
    <t>Ashburn</t>
  </si>
  <si>
    <t>L0B1A0</t>
  </si>
  <si>
    <t>Blackstock</t>
  </si>
  <si>
    <t>L0B1B0</t>
  </si>
  <si>
    <t>Caesarea</t>
  </si>
  <si>
    <t>L0B1E0</t>
  </si>
  <si>
    <t>Hampton</t>
  </si>
  <si>
    <t>L0B1J0</t>
  </si>
  <si>
    <t>Nestleton Station</t>
  </si>
  <si>
    <t>L0B1L0</t>
  </si>
  <si>
    <t>Orono</t>
  </si>
  <si>
    <t>L0B1M0</t>
  </si>
  <si>
    <t>Goodwood</t>
  </si>
  <si>
    <t>L0C1A0</t>
  </si>
  <si>
    <t>Greenbank</t>
  </si>
  <si>
    <t>L0C1B0</t>
  </si>
  <si>
    <t>Leaskdale</t>
  </si>
  <si>
    <t>L0C1C0</t>
  </si>
  <si>
    <t>Sandford</t>
  </si>
  <si>
    <t>L0C1E0</t>
  </si>
  <si>
    <t>Seagrave</t>
  </si>
  <si>
    <t>L0C1G0</t>
  </si>
  <si>
    <t>Sunderland</t>
  </si>
  <si>
    <t>L0C1H0</t>
  </si>
  <si>
    <t>Udora</t>
  </si>
  <si>
    <t>L0C1L0</t>
  </si>
  <si>
    <t>L0C1M0</t>
  </si>
  <si>
    <t>Cannington</t>
  </si>
  <si>
    <t>L0E1E0</t>
  </si>
  <si>
    <t>Zephyr</t>
  </si>
  <si>
    <t>L0E1T0</t>
  </si>
  <si>
    <t>Brougham</t>
  </si>
  <si>
    <t>L0H1A0</t>
  </si>
  <si>
    <t>Greenwood</t>
  </si>
  <si>
    <t>L0H1H0</t>
  </si>
  <si>
    <t>Locust Hill</t>
  </si>
  <si>
    <t>L0H1J0</t>
  </si>
  <si>
    <t>Whitevale</t>
  </si>
  <si>
    <t>L0H1M0</t>
  </si>
  <si>
    <t>Ajax</t>
  </si>
  <si>
    <t>L0H1S8</t>
  </si>
  <si>
    <t>L0H2L0</t>
  </si>
  <si>
    <t>Beaverton</t>
  </si>
  <si>
    <t>L0K1A0</t>
  </si>
  <si>
    <t>Bowmanville</t>
  </si>
  <si>
    <t>L1B</t>
  </si>
  <si>
    <t>L1C</t>
  </si>
  <si>
    <t>L1E</t>
  </si>
  <si>
    <t>Oshawa</t>
  </si>
  <si>
    <t>L1G</t>
  </si>
  <si>
    <t>L1H</t>
  </si>
  <si>
    <t>L1J</t>
  </si>
  <si>
    <t>L1K</t>
  </si>
  <si>
    <t>L1L</t>
  </si>
  <si>
    <t>Whitby</t>
  </si>
  <si>
    <t>L1M</t>
  </si>
  <si>
    <t>L1N</t>
  </si>
  <si>
    <t>L1P</t>
  </si>
  <si>
    <t>L1R</t>
  </si>
  <si>
    <t>L1S</t>
  </si>
  <si>
    <t>L1T</t>
  </si>
  <si>
    <t>Pickering</t>
  </si>
  <si>
    <t>L1V</t>
  </si>
  <si>
    <t>L1W</t>
  </si>
  <si>
    <t>L1X</t>
  </si>
  <si>
    <t>L1Y</t>
  </si>
  <si>
    <t>L1Z</t>
  </si>
  <si>
    <t>Uxbridge</t>
  </si>
  <si>
    <t>L9P</t>
  </si>
  <si>
    <t>Eden</t>
  </si>
  <si>
    <t>N0J1H0</t>
  </si>
  <si>
    <t>Port Burwell</t>
  </si>
  <si>
    <t>N0J1T0</t>
  </si>
  <si>
    <t>Straffordville</t>
  </si>
  <si>
    <t>N0J1Y0</t>
  </si>
  <si>
    <t>Vienna</t>
  </si>
  <si>
    <t>N0J1Z0</t>
  </si>
  <si>
    <t>N0J1Z2</t>
  </si>
  <si>
    <t>Belmont</t>
  </si>
  <si>
    <t>N0L1B0</t>
  </si>
  <si>
    <t>Brownsville</t>
  </si>
  <si>
    <t>N0L1C0</t>
  </si>
  <si>
    <t>Dutton</t>
  </si>
  <si>
    <t>N0L1J0</t>
  </si>
  <si>
    <t>Fingal</t>
  </si>
  <si>
    <t>N0L1K0</t>
  </si>
  <si>
    <t>Iona Station</t>
  </si>
  <si>
    <t>N0L1P0</t>
  </si>
  <si>
    <t>Rodney</t>
  </si>
  <si>
    <t>N0L2C0</t>
  </si>
  <si>
    <t>N0L2E0</t>
  </si>
  <si>
    <t>Southwold</t>
  </si>
  <si>
    <t>N0L2G0</t>
  </si>
  <si>
    <t>Sparta</t>
  </si>
  <si>
    <t>N0L2H0</t>
  </si>
  <si>
    <t>Springfield</t>
  </si>
  <si>
    <t>N0L2J0</t>
  </si>
  <si>
    <t>Union</t>
  </si>
  <si>
    <t>N0L2L0</t>
  </si>
  <si>
    <t>Brodhagen</t>
  </si>
  <si>
    <t>N0K1B0</t>
  </si>
  <si>
    <t>Brunner</t>
  </si>
  <si>
    <t>N0K1C0</t>
  </si>
  <si>
    <t>Dublin</t>
  </si>
  <si>
    <t>N0K1E0</t>
  </si>
  <si>
    <t>Egmondville</t>
  </si>
  <si>
    <t>N0K1G0</t>
  </si>
  <si>
    <t>Fullarton</t>
  </si>
  <si>
    <t>N0K1H0</t>
  </si>
  <si>
    <t>Gads Hill</t>
  </si>
  <si>
    <t>N0K1J0</t>
  </si>
  <si>
    <t>Kirkton</t>
  </si>
  <si>
    <t>N0K1K0</t>
  </si>
  <si>
    <t>Millbank</t>
  </si>
  <si>
    <t>N0K1L0</t>
  </si>
  <si>
    <t>Milverton</t>
  </si>
  <si>
    <t>N0K1M0</t>
  </si>
  <si>
    <t>Mitchell</t>
  </si>
  <si>
    <t>N0K1N0</t>
  </si>
  <si>
    <t>Monkton</t>
  </si>
  <si>
    <t>N0K1P0</t>
  </si>
  <si>
    <t>Newton</t>
  </si>
  <si>
    <t>N0K1R0</t>
  </si>
  <si>
    <t>Poole</t>
  </si>
  <si>
    <t>N0K1S0</t>
  </si>
  <si>
    <t>Rostock</t>
  </si>
  <si>
    <t>N0K1T0</t>
  </si>
  <si>
    <t>St. Pauls Station</t>
  </si>
  <si>
    <t>N0K1V0</t>
  </si>
  <si>
    <t>Sebringville</t>
  </si>
  <si>
    <t>N0K1X0</t>
  </si>
  <si>
    <t>Staffa</t>
  </si>
  <si>
    <t>N0K1Y0</t>
  </si>
  <si>
    <t>Woodham</t>
  </si>
  <si>
    <t>N0K2A0</t>
  </si>
  <si>
    <t>Listowel</t>
  </si>
  <si>
    <t>N4W</t>
  </si>
  <si>
    <t>St. Marys</t>
  </si>
  <si>
    <t>N4X</t>
  </si>
  <si>
    <t>Stratford</t>
  </si>
  <si>
    <t>N4Z</t>
  </si>
  <si>
    <t>N5A</t>
  </si>
  <si>
    <t>Peterborough (County)</t>
  </si>
  <si>
    <t>Peterborough</t>
  </si>
  <si>
    <t>Apsley</t>
  </si>
  <si>
    <t>K0L1A0</t>
  </si>
  <si>
    <t>Bailieboro</t>
  </si>
  <si>
    <t>K0L1B0</t>
  </si>
  <si>
    <t>Bridgenorth</t>
  </si>
  <si>
    <t>K0L1H0</t>
  </si>
  <si>
    <t>Buckhorn</t>
  </si>
  <si>
    <t>K0L1J0</t>
  </si>
  <si>
    <t>Curve Lake</t>
  </si>
  <si>
    <t>K0L1R0</t>
  </si>
  <si>
    <t>Douro</t>
  </si>
  <si>
    <t>K0L1S0</t>
  </si>
  <si>
    <t>Ennismore</t>
  </si>
  <si>
    <t>K0L1T0</t>
  </si>
  <si>
    <t>Fraserville</t>
  </si>
  <si>
    <t>K0L1V0</t>
  </si>
  <si>
    <t>Havelock</t>
  </si>
  <si>
    <t>K0L1Z0</t>
  </si>
  <si>
    <t>Indian River</t>
  </si>
  <si>
    <t>K0L2B0</t>
  </si>
  <si>
    <t>Juniper Island</t>
  </si>
  <si>
    <t>K0L2C0</t>
  </si>
  <si>
    <t>Keene</t>
  </si>
  <si>
    <t>K0L2G0</t>
  </si>
  <si>
    <t>Lakefield</t>
  </si>
  <si>
    <t>K0L2H0</t>
  </si>
  <si>
    <t>Lakehurst</t>
  </si>
  <si>
    <t>K0L2J0</t>
  </si>
  <si>
    <t>Warsaw</t>
  </si>
  <si>
    <t>K0L3A0</t>
  </si>
  <si>
    <t>Woodview</t>
  </si>
  <si>
    <t>K0L3E0</t>
  </si>
  <si>
    <t>Youngsint</t>
  </si>
  <si>
    <t>K0L3G0</t>
  </si>
  <si>
    <t>K9H</t>
  </si>
  <si>
    <t>K9J</t>
  </si>
  <si>
    <t>K9K</t>
  </si>
  <si>
    <t>K9L</t>
  </si>
  <si>
    <t>Cavan</t>
  </si>
  <si>
    <t>L0A1C0</t>
  </si>
  <si>
    <t>Millbrook</t>
  </si>
  <si>
    <t>L0A1G0</t>
  </si>
  <si>
    <t>Prescott and Russell (United Counties)</t>
  </si>
  <si>
    <t>Prescott and Russell</t>
  </si>
  <si>
    <t>Bourget</t>
  </si>
  <si>
    <t>K0A1E0</t>
  </si>
  <si>
    <t>Casselman</t>
  </si>
  <si>
    <t>K0A1M0</t>
  </si>
  <si>
    <t>Clarence Creek</t>
  </si>
  <si>
    <t>K0A1N0</t>
  </si>
  <si>
    <t>Embrun</t>
  </si>
  <si>
    <t>K0A1W0</t>
  </si>
  <si>
    <t>K0A1W1</t>
  </si>
  <si>
    <t>Hammond</t>
  </si>
  <si>
    <t>K0A2A0</t>
  </si>
  <si>
    <t>St. Isidore</t>
  </si>
  <si>
    <t>K0A2B0</t>
  </si>
  <si>
    <t>St. Albert</t>
  </si>
  <si>
    <t>K0A3C0</t>
  </si>
  <si>
    <t>Wendover</t>
  </si>
  <si>
    <t>K0A3K0</t>
  </si>
  <si>
    <t>Saint-Pascal-Baylon</t>
  </si>
  <si>
    <t>K0A3N0</t>
  </si>
  <si>
    <t>Alfred</t>
  </si>
  <si>
    <t>K0B1A0</t>
  </si>
  <si>
    <t>Chute A Blondeau</t>
  </si>
  <si>
    <t>K0B1B0</t>
  </si>
  <si>
    <t>Curran</t>
  </si>
  <si>
    <t>K0B1C0</t>
  </si>
  <si>
    <t>Fournier</t>
  </si>
  <si>
    <t>K0B1G0</t>
  </si>
  <si>
    <t>Lefaivre</t>
  </si>
  <si>
    <t>K0B1J0</t>
  </si>
  <si>
    <t>L' Orignal</t>
  </si>
  <si>
    <t>K0B1K0</t>
  </si>
  <si>
    <t>Plantagenet</t>
  </si>
  <si>
    <t>K0B1L0</t>
  </si>
  <si>
    <t>St. Bernardin</t>
  </si>
  <si>
    <t>K0B1N0</t>
  </si>
  <si>
    <t>St. Eugene</t>
  </si>
  <si>
    <t>K0B1P0</t>
  </si>
  <si>
    <t>Vankleek Hill</t>
  </si>
  <si>
    <t>K0B1R0</t>
  </si>
  <si>
    <t>K0C2B0</t>
  </si>
  <si>
    <t>Rockland</t>
  </si>
  <si>
    <t>K4K</t>
  </si>
  <si>
    <t>Russell</t>
  </si>
  <si>
    <t>K4R</t>
  </si>
  <si>
    <t>Hawkesbury</t>
  </si>
  <si>
    <t>K6A</t>
  </si>
  <si>
    <t>Prince Edward (County)</t>
  </si>
  <si>
    <t>Prince Edward</t>
  </si>
  <si>
    <t>Ameliasburgh</t>
  </si>
  <si>
    <t>K0K1A0</t>
  </si>
  <si>
    <t>Bloomfield</t>
  </si>
  <si>
    <t>K0K1G0</t>
  </si>
  <si>
    <t>Cherry Valley</t>
  </si>
  <si>
    <t>K0K1P0</t>
  </si>
  <si>
    <t>Consecon</t>
  </si>
  <si>
    <t>K0K1T0</t>
  </si>
  <si>
    <t>Demorestville</t>
  </si>
  <si>
    <t>K0K1W0</t>
  </si>
  <si>
    <t>Hillier</t>
  </si>
  <si>
    <t>K0K2J0</t>
  </si>
  <si>
    <t>K0K2P0</t>
  </si>
  <si>
    <t>Picton</t>
  </si>
  <si>
    <t>K0K2T0</t>
  </si>
  <si>
    <t>K0K3V0</t>
  </si>
  <si>
    <t>Rainy River (District)</t>
  </si>
  <si>
    <t>Rainy River</t>
  </si>
  <si>
    <t>Atikokan</t>
  </si>
  <si>
    <t>P0T1C0</t>
  </si>
  <si>
    <t>Barwick</t>
  </si>
  <si>
    <t>P0W1A0</t>
  </si>
  <si>
    <t>Devlin</t>
  </si>
  <si>
    <t>P0W1C0</t>
  </si>
  <si>
    <t>Emo</t>
  </si>
  <si>
    <t>P0W1E0</t>
  </si>
  <si>
    <t>Mine Centre</t>
  </si>
  <si>
    <t>P0W1H0</t>
  </si>
  <si>
    <t>Morson</t>
  </si>
  <si>
    <t>P0W1J0</t>
  </si>
  <si>
    <t>Pinewood</t>
  </si>
  <si>
    <t>P0W1K0</t>
  </si>
  <si>
    <t>P0W1L0</t>
  </si>
  <si>
    <t>Sleeman</t>
  </si>
  <si>
    <t>P0W1M0</t>
  </si>
  <si>
    <t>Stratton</t>
  </si>
  <si>
    <t>P0W1N0</t>
  </si>
  <si>
    <t>Fort Frances</t>
  </si>
  <si>
    <t>P9A</t>
  </si>
  <si>
    <t>Renfrew (County)</t>
  </si>
  <si>
    <t>Renfrew</t>
  </si>
  <si>
    <t>Braeside</t>
  </si>
  <si>
    <t>K0A1G0</t>
  </si>
  <si>
    <t>Barrys Bay</t>
  </si>
  <si>
    <t>K0J1B0</t>
  </si>
  <si>
    <t>Quadeville</t>
  </si>
  <si>
    <t>K0J2G0</t>
  </si>
  <si>
    <t>Rolphton</t>
  </si>
  <si>
    <t>K0J2H0</t>
  </si>
  <si>
    <t>Round Lake Centre</t>
  </si>
  <si>
    <t>K0J2J0</t>
  </si>
  <si>
    <t>Stonecliffe</t>
  </si>
  <si>
    <t>K0J2K0</t>
  </si>
  <si>
    <t>Westmeath</t>
  </si>
  <si>
    <t>K0J2L0</t>
  </si>
  <si>
    <t>Wilno</t>
  </si>
  <si>
    <t>K0J2N0</t>
  </si>
  <si>
    <t>Calabogie</t>
  </si>
  <si>
    <t>K0J7H0</t>
  </si>
  <si>
    <t>Eganville</t>
  </si>
  <si>
    <t>K0J7T0</t>
  </si>
  <si>
    <t>Arnprior</t>
  </si>
  <si>
    <t>K7S</t>
  </si>
  <si>
    <t>K7V</t>
  </si>
  <si>
    <t>K7Z</t>
  </si>
  <si>
    <t>Pembroke</t>
  </si>
  <si>
    <t>K8A</t>
  </si>
  <si>
    <t>K8B</t>
  </si>
  <si>
    <t>Petawawa</t>
  </si>
  <si>
    <t>K8H</t>
  </si>
  <si>
    <t>Simcoe (County)</t>
  </si>
  <si>
    <t>Beeton</t>
  </si>
  <si>
    <t>L0G1A0</t>
  </si>
  <si>
    <t>Bond Head</t>
  </si>
  <si>
    <t>L0G1B0</t>
  </si>
  <si>
    <t>Loretto</t>
  </si>
  <si>
    <t>L0G1L0</t>
  </si>
  <si>
    <t>Tottenham</t>
  </si>
  <si>
    <t>L0G1W0</t>
  </si>
  <si>
    <t>Brechin</t>
  </si>
  <si>
    <t>L0K1B0</t>
  </si>
  <si>
    <t>Cedar Point</t>
  </si>
  <si>
    <t>L0K1C0</t>
  </si>
  <si>
    <t>Coldwater</t>
  </si>
  <si>
    <t>L0K1E0</t>
  </si>
  <si>
    <t>Cumberland Beach</t>
  </si>
  <si>
    <t>L0K1G0</t>
  </si>
  <si>
    <t>Longford Mills</t>
  </si>
  <si>
    <t>L0K1L0</t>
  </si>
  <si>
    <t>Moonstone</t>
  </si>
  <si>
    <t>L0K1N0</t>
  </si>
  <si>
    <t>Port Mcnicoll</t>
  </si>
  <si>
    <t>L0K1R0</t>
  </si>
  <si>
    <t>Port Severn</t>
  </si>
  <si>
    <t>L0K1S0</t>
  </si>
  <si>
    <t>Sebright</t>
  </si>
  <si>
    <t>L0K1W0</t>
  </si>
  <si>
    <t>Victoria Harbour</t>
  </si>
  <si>
    <t>L0K2A0</t>
  </si>
  <si>
    <t>Washago</t>
  </si>
  <si>
    <t>L0K2B0</t>
  </si>
  <si>
    <t>Waubaushene</t>
  </si>
  <si>
    <t>L0K2C0</t>
  </si>
  <si>
    <t>Wyebridge</t>
  </si>
  <si>
    <t>L0K2E0</t>
  </si>
  <si>
    <t>Tiny</t>
  </si>
  <si>
    <t>L0K2E1</t>
  </si>
  <si>
    <t>Warminster</t>
  </si>
  <si>
    <t>L0K2G0</t>
  </si>
  <si>
    <t>Perkinsfield</t>
  </si>
  <si>
    <t>L0K2J0</t>
  </si>
  <si>
    <t>Belle Ewart</t>
  </si>
  <si>
    <t>L0L1C0</t>
  </si>
  <si>
    <t>Churchill</t>
  </si>
  <si>
    <t>L0L1K0</t>
  </si>
  <si>
    <t>Cookstown</t>
  </si>
  <si>
    <t>L0L1L0</t>
  </si>
  <si>
    <t>Egbert</t>
  </si>
  <si>
    <t>L0L1N0</t>
  </si>
  <si>
    <t>Elmvale</t>
  </si>
  <si>
    <t>L0L1P0</t>
  </si>
  <si>
    <t>L0L1P1</t>
  </si>
  <si>
    <t>L0L1P2</t>
  </si>
  <si>
    <t>Gilford</t>
  </si>
  <si>
    <t>L0L1R0</t>
  </si>
  <si>
    <t>Hawkestone</t>
  </si>
  <si>
    <t>L0L1T0</t>
  </si>
  <si>
    <t>Hillsdale</t>
  </si>
  <si>
    <t>L0L1V0</t>
  </si>
  <si>
    <t>Lefroy</t>
  </si>
  <si>
    <t>L0L1W0</t>
  </si>
  <si>
    <t>Midhurst</t>
  </si>
  <si>
    <t>L0L1X0</t>
  </si>
  <si>
    <t>Springwater</t>
  </si>
  <si>
    <t>L0L1X1</t>
  </si>
  <si>
    <t>Minesing</t>
  </si>
  <si>
    <t>L0L1Y0</t>
  </si>
  <si>
    <t>L0L1Y2</t>
  </si>
  <si>
    <t>L0L1Y3</t>
  </si>
  <si>
    <t>Oro Station</t>
  </si>
  <si>
    <t>L0L2E0</t>
  </si>
  <si>
    <t>L0L2J0</t>
  </si>
  <si>
    <t>Phelpston</t>
  </si>
  <si>
    <t>L0L2K0</t>
  </si>
  <si>
    <t>Shanty Bay</t>
  </si>
  <si>
    <t>L0L2L0</t>
  </si>
  <si>
    <t>Thornton</t>
  </si>
  <si>
    <t>L0L2N0</t>
  </si>
  <si>
    <t>L0L2N2</t>
  </si>
  <si>
    <t>Wasaga Beach</t>
  </si>
  <si>
    <t>L0L2P0</t>
  </si>
  <si>
    <t>Beachburg</t>
  </si>
  <si>
    <t>K0J1C0</t>
  </si>
  <si>
    <t>Bissett Creek</t>
  </si>
  <si>
    <t>K0J1E0</t>
  </si>
  <si>
    <t>Burnstown</t>
  </si>
  <si>
    <t>K0J1G0</t>
  </si>
  <si>
    <t>K0J1H0</t>
  </si>
  <si>
    <t>Chalk River</t>
  </si>
  <si>
    <t>K0J1J0</t>
  </si>
  <si>
    <t>Cobden</t>
  </si>
  <si>
    <t>K0J1K0</t>
  </si>
  <si>
    <t>Combermere</t>
  </si>
  <si>
    <t>K0J1L0</t>
  </si>
  <si>
    <t>Cormac</t>
  </si>
  <si>
    <t>K0J1M0</t>
  </si>
  <si>
    <t>Dacre</t>
  </si>
  <si>
    <t>K0J1N0</t>
  </si>
  <si>
    <t>Deep River</t>
  </si>
  <si>
    <t>K0J1P0</t>
  </si>
  <si>
    <t>Deux Rivieres</t>
  </si>
  <si>
    <t>K0J1R0</t>
  </si>
  <si>
    <t>Douglas</t>
  </si>
  <si>
    <t>K0J1S0</t>
  </si>
  <si>
    <t>K0J1T0</t>
  </si>
  <si>
    <t>Foresters Falls</t>
  </si>
  <si>
    <t>K0J1V0</t>
  </si>
  <si>
    <t>Foymount</t>
  </si>
  <si>
    <t>K0J1W0</t>
  </si>
  <si>
    <t>Golden Lake</t>
  </si>
  <si>
    <t>K0J1X0</t>
  </si>
  <si>
    <t>Haley Station</t>
  </si>
  <si>
    <t>K0J1Y0</t>
  </si>
  <si>
    <t>Killaloe</t>
  </si>
  <si>
    <t>K0J2A0</t>
  </si>
  <si>
    <t>Mackey</t>
  </si>
  <si>
    <t>K0J2B0</t>
  </si>
  <si>
    <t>Palmer Rapids</t>
  </si>
  <si>
    <t>K0J2E0</t>
  </si>
  <si>
    <t>L0L2R0</t>
  </si>
  <si>
    <t>L0L2T0</t>
  </si>
  <si>
    <t>Oro-Medonte</t>
  </si>
  <si>
    <t>L0L2V0</t>
  </si>
  <si>
    <t>Oro</t>
  </si>
  <si>
    <t>L0L2X0</t>
  </si>
  <si>
    <t>L0L5H3</t>
  </si>
  <si>
    <t>Angus</t>
  </si>
  <si>
    <t>L0M1B0</t>
  </si>
  <si>
    <t>Essa</t>
  </si>
  <si>
    <t>L0M1B1</t>
  </si>
  <si>
    <t>L0M1B2</t>
  </si>
  <si>
    <t>L0M1B3</t>
  </si>
  <si>
    <t>L0M1B4</t>
  </si>
  <si>
    <t>L0M1B5</t>
  </si>
  <si>
    <t>L0M1B6</t>
  </si>
  <si>
    <t>Borden</t>
  </si>
  <si>
    <t>L0M1C0</t>
  </si>
  <si>
    <t>Creemore</t>
  </si>
  <si>
    <t>L0M1G0</t>
  </si>
  <si>
    <t>Duntroon</t>
  </si>
  <si>
    <t>L0M1H0</t>
  </si>
  <si>
    <t>Everett</t>
  </si>
  <si>
    <t>L0M1J0</t>
  </si>
  <si>
    <t>Glencairn</t>
  </si>
  <si>
    <t>L0M1K0</t>
  </si>
  <si>
    <t>Glen Huron</t>
  </si>
  <si>
    <t>L0M1L0</t>
  </si>
  <si>
    <t>Lisle</t>
  </si>
  <si>
    <t>L0M1M0</t>
  </si>
  <si>
    <t>New Lowell</t>
  </si>
  <si>
    <t>L0M1N0</t>
  </si>
  <si>
    <t>Nottawa</t>
  </si>
  <si>
    <t>L0M1P0</t>
  </si>
  <si>
    <t>Stayner</t>
  </si>
  <si>
    <t>L0M1S0</t>
  </si>
  <si>
    <t>Utopia</t>
  </si>
  <si>
    <t>L0M1T0</t>
  </si>
  <si>
    <t>L0M1T2</t>
  </si>
  <si>
    <t>Rosemont</t>
  </si>
  <si>
    <t>L0N1R0</t>
  </si>
  <si>
    <t>Orillia</t>
  </si>
  <si>
    <t>L3V</t>
  </si>
  <si>
    <t>Bradford</t>
  </si>
  <si>
    <t>L3Z</t>
  </si>
  <si>
    <t>Barrie</t>
  </si>
  <si>
    <t>L4M</t>
  </si>
  <si>
    <t>L4N</t>
  </si>
  <si>
    <t>Midland</t>
  </si>
  <si>
    <t>L4R</t>
  </si>
  <si>
    <t>L9J</t>
  </si>
  <si>
    <t>Port Perry</t>
  </si>
  <si>
    <t>L9L</t>
  </si>
  <si>
    <t>Penetanguishene</t>
  </si>
  <si>
    <t>L9M</t>
  </si>
  <si>
    <t>Alliston</t>
  </si>
  <si>
    <t>L9R</t>
  </si>
  <si>
    <t>Innisfil</t>
  </si>
  <si>
    <t>L9S</t>
  </si>
  <si>
    <t>L9X</t>
  </si>
  <si>
    <t>Collingwood</t>
  </si>
  <si>
    <t>L9Y</t>
  </si>
  <si>
    <t>L9Z</t>
  </si>
  <si>
    <t>Severn Bridge</t>
  </si>
  <si>
    <t>P0E1N0</t>
  </si>
  <si>
    <t>Stormont, Dundas and Glengarry (United Counties)</t>
  </si>
  <si>
    <t>Stormont, Dundas and Glengarry</t>
  </si>
  <si>
    <t>Crysler</t>
  </si>
  <si>
    <t>K0A1R0</t>
  </si>
  <si>
    <t>Morewood</t>
  </si>
  <si>
    <t>K0A2R0</t>
  </si>
  <si>
    <t>Vernon</t>
  </si>
  <si>
    <t>K0A3J0</t>
  </si>
  <si>
    <t>Dalkeith</t>
  </si>
  <si>
    <t>K0B1E0</t>
  </si>
  <si>
    <t>Glen Robertson</t>
  </si>
  <si>
    <t>K0B1H0</t>
  </si>
  <si>
    <t>St. Anne de Prescott</t>
  </si>
  <si>
    <t>K0B1M0</t>
  </si>
  <si>
    <t>Alexandria</t>
  </si>
  <si>
    <t>K0C1A0</t>
  </si>
  <si>
    <t>Apple Hill</t>
  </si>
  <si>
    <t>K0C1B0</t>
  </si>
  <si>
    <t>Avonmore</t>
  </si>
  <si>
    <t>K0C1C0</t>
  </si>
  <si>
    <t>Bainsville</t>
  </si>
  <si>
    <t>K0C1E0</t>
  </si>
  <si>
    <t>Berwick</t>
  </si>
  <si>
    <t>K0C1G0</t>
  </si>
  <si>
    <t>Chesterville</t>
  </si>
  <si>
    <t>K0C1H0</t>
  </si>
  <si>
    <t>Dunvegan</t>
  </si>
  <si>
    <t>K0C1J0</t>
  </si>
  <si>
    <t>Finch</t>
  </si>
  <si>
    <t>K0C1K0</t>
  </si>
  <si>
    <t>Green Valley</t>
  </si>
  <si>
    <t>K0C1L0</t>
  </si>
  <si>
    <t>Ingleside</t>
  </si>
  <si>
    <t>K0C1M0</t>
  </si>
  <si>
    <t>Lancaster</t>
  </si>
  <si>
    <t>K0C1N0</t>
  </si>
  <si>
    <t>Long Sault</t>
  </si>
  <si>
    <t>K0C1P0</t>
  </si>
  <si>
    <t>Lunenburg</t>
  </si>
  <si>
    <t>K0C1R0</t>
  </si>
  <si>
    <t>Martintown</t>
  </si>
  <si>
    <t>K0C1S0</t>
  </si>
  <si>
    <t>Maxville</t>
  </si>
  <si>
    <t>K0C1T0</t>
  </si>
  <si>
    <t>K0C1T1</t>
  </si>
  <si>
    <t>Monkland</t>
  </si>
  <si>
    <t>K0C1V0</t>
  </si>
  <si>
    <t>Moose Creek</t>
  </si>
  <si>
    <t>K0C1W0</t>
  </si>
  <si>
    <t>Morrisburg</t>
  </si>
  <si>
    <t>K0C1X0</t>
  </si>
  <si>
    <t>Newington</t>
  </si>
  <si>
    <t>K0C1Y0</t>
  </si>
  <si>
    <t>North Lancaster</t>
  </si>
  <si>
    <t>K0C1Z0</t>
  </si>
  <si>
    <t>St. Andrews</t>
  </si>
  <si>
    <t>K0C2A0</t>
  </si>
  <si>
    <t>South Lancaster</t>
  </si>
  <si>
    <t>K0C2C0</t>
  </si>
  <si>
    <t>Summerstown</t>
  </si>
  <si>
    <t>K0C2E0</t>
  </si>
  <si>
    <t>Upper Canada Village</t>
  </si>
  <si>
    <t>K0C2G0</t>
  </si>
  <si>
    <t>Williamsburg</t>
  </si>
  <si>
    <t>K0C2H0</t>
  </si>
  <si>
    <t>Williamstown</t>
  </si>
  <si>
    <t>K0C2J0</t>
  </si>
  <si>
    <t>Winchester</t>
  </si>
  <si>
    <t>K0C2K0</t>
  </si>
  <si>
    <t>Winchester Springs</t>
  </si>
  <si>
    <t>K0C2L0</t>
  </si>
  <si>
    <t>Brinston</t>
  </si>
  <si>
    <t>K0E1C0</t>
  </si>
  <si>
    <t>Inkerman</t>
  </si>
  <si>
    <t>K0E1J0</t>
  </si>
  <si>
    <t>Iroquois</t>
  </si>
  <si>
    <t>K0E1K0</t>
  </si>
  <si>
    <t>Mountain</t>
  </si>
  <si>
    <t>K0E1S0</t>
  </si>
  <si>
    <t>South Mountain</t>
  </si>
  <si>
    <t>K0E1W0</t>
  </si>
  <si>
    <t>Cornwall</t>
  </si>
  <si>
    <t>K6H</t>
  </si>
  <si>
    <t>K6J</t>
  </si>
  <si>
    <t>K6K</t>
  </si>
  <si>
    <t>Sudbury (District)</t>
  </si>
  <si>
    <t>Baldwin</t>
  </si>
  <si>
    <t>L0E1A0</t>
  </si>
  <si>
    <t>Warren</t>
  </si>
  <si>
    <t>P0H2N0</t>
  </si>
  <si>
    <t>Alban</t>
  </si>
  <si>
    <t>P0M1A0</t>
  </si>
  <si>
    <t>Biscotasing</t>
  </si>
  <si>
    <t>P0M1C0</t>
  </si>
  <si>
    <t>Cartier</t>
  </si>
  <si>
    <t>P0M1J0</t>
  </si>
  <si>
    <t>Chapleau</t>
  </si>
  <si>
    <t>P0M1K0</t>
  </si>
  <si>
    <t>Foleyet</t>
  </si>
  <si>
    <t>P0M1T0</t>
  </si>
  <si>
    <t>Gogama</t>
  </si>
  <si>
    <t>P0M1W0</t>
  </si>
  <si>
    <t>Hagar</t>
  </si>
  <si>
    <t>P0M1X0</t>
  </si>
  <si>
    <t>Markstay</t>
  </si>
  <si>
    <t>P0M2G0</t>
  </si>
  <si>
    <t>Monetville</t>
  </si>
  <si>
    <t>P0M2K0</t>
  </si>
  <si>
    <t>Nairn Centre</t>
  </si>
  <si>
    <t>P0M2L0</t>
  </si>
  <si>
    <t>Noelville</t>
  </si>
  <si>
    <t>P0M2N0</t>
  </si>
  <si>
    <t>Scollard</t>
  </si>
  <si>
    <t>P0M2N1</t>
  </si>
  <si>
    <t>Ramsey</t>
  </si>
  <si>
    <t>P0M2S0</t>
  </si>
  <si>
    <t>St. Charles</t>
  </si>
  <si>
    <t>P0M2W0</t>
  </si>
  <si>
    <t>Shining Tree</t>
  </si>
  <si>
    <t>P0M2X0</t>
  </si>
  <si>
    <t>Sultan</t>
  </si>
  <si>
    <t>P0M2Z0</t>
  </si>
  <si>
    <t>Massey</t>
  </si>
  <si>
    <t>P0P1P0</t>
  </si>
  <si>
    <t>Whitefish Falls</t>
  </si>
  <si>
    <t>P0P2H0</t>
  </si>
  <si>
    <t>Espanola</t>
  </si>
  <si>
    <t>P5E</t>
  </si>
  <si>
    <t>Thunder Bay (District)</t>
  </si>
  <si>
    <t>Thunder Bay</t>
  </si>
  <si>
    <t>Armstrong Station</t>
  </si>
  <si>
    <t>P0T1A0</t>
  </si>
  <si>
    <t>Aroland</t>
  </si>
  <si>
    <t>P0T1B0</t>
  </si>
  <si>
    <t>Beardmore</t>
  </si>
  <si>
    <t>P0T1G0</t>
  </si>
  <si>
    <t>Caramat</t>
  </si>
  <si>
    <t>P0T1J0</t>
  </si>
  <si>
    <t>Dorion</t>
  </si>
  <si>
    <t>P0T1K0</t>
  </si>
  <si>
    <t>Eabamet Lake</t>
  </si>
  <si>
    <t>P0T1L0</t>
  </si>
  <si>
    <t>Geraldton</t>
  </si>
  <si>
    <t>P0T1M0</t>
  </si>
  <si>
    <t>Graham</t>
  </si>
  <si>
    <t>P0T1N0</t>
  </si>
  <si>
    <t>Gull Bay</t>
  </si>
  <si>
    <t>P0T1P0</t>
  </si>
  <si>
    <t>Heron Bay</t>
  </si>
  <si>
    <t>P0T1R0</t>
  </si>
  <si>
    <t>Kakabeka Falls</t>
  </si>
  <si>
    <t>P0T1W0</t>
  </si>
  <si>
    <t>Kaministiquia</t>
  </si>
  <si>
    <t>P0T1X0</t>
  </si>
  <si>
    <t>Kashabowie</t>
  </si>
  <si>
    <t>P0T1Y0</t>
  </si>
  <si>
    <t>Lansdowne House</t>
  </si>
  <si>
    <t>P0T1Z0</t>
  </si>
  <si>
    <t>Longlac</t>
  </si>
  <si>
    <t>P0T2A0</t>
  </si>
  <si>
    <t>Macdiarmid</t>
  </si>
  <si>
    <t>P0T2B0</t>
  </si>
  <si>
    <t>Manitouwadge</t>
  </si>
  <si>
    <t>P0T2C0</t>
  </si>
  <si>
    <t>Marathon</t>
  </si>
  <si>
    <t>P0T2E0</t>
  </si>
  <si>
    <t>Murillo</t>
  </si>
  <si>
    <t>P0T2G0</t>
  </si>
  <si>
    <t>Nakina</t>
  </si>
  <si>
    <t>P0T2H0</t>
  </si>
  <si>
    <t>Nipigon</t>
  </si>
  <si>
    <t>P0T2J0</t>
  </si>
  <si>
    <t>Nolalu</t>
  </si>
  <si>
    <t>P0T2K0</t>
  </si>
  <si>
    <t>Pass Lake</t>
  </si>
  <si>
    <t>P0T2M0</t>
  </si>
  <si>
    <t>Raith</t>
  </si>
  <si>
    <t>P0T2N0</t>
  </si>
  <si>
    <t>Red Rock</t>
  </si>
  <si>
    <t>P0T2P0</t>
  </si>
  <si>
    <t>Rossport</t>
  </si>
  <si>
    <t>P0T2R0</t>
  </si>
  <si>
    <t>Schreiber</t>
  </si>
  <si>
    <t>P0T2S0</t>
  </si>
  <si>
    <t>Shebandowan</t>
  </si>
  <si>
    <t>P0T2T0</t>
  </si>
  <si>
    <t>South Gillies</t>
  </si>
  <si>
    <t>P0T2V0</t>
  </si>
  <si>
    <t>Terrace Bay</t>
  </si>
  <si>
    <t>P0T2W0</t>
  </si>
  <si>
    <t>Upsala</t>
  </si>
  <si>
    <t>P0T2Y0</t>
  </si>
  <si>
    <t>Fort William Indian Reserve 52</t>
  </si>
  <si>
    <t>P0T2Z0</t>
  </si>
  <si>
    <t>Webequie</t>
  </si>
  <si>
    <t>P0T3A0</t>
  </si>
  <si>
    <t>Summer Beaver</t>
  </si>
  <si>
    <t>P0T3B0</t>
  </si>
  <si>
    <t>Pays Plat</t>
  </si>
  <si>
    <t>P0T3C0</t>
  </si>
  <si>
    <t>Collins</t>
  </si>
  <si>
    <t>P0V1M0</t>
  </si>
  <si>
    <t>Savant Lake</t>
  </si>
  <si>
    <t>P0V2S0</t>
  </si>
  <si>
    <t>P7A</t>
  </si>
  <si>
    <t>P7B</t>
  </si>
  <si>
    <t>P7C</t>
  </si>
  <si>
    <t>P7E</t>
  </si>
  <si>
    <t>P7G</t>
  </si>
  <si>
    <t>P7J</t>
  </si>
  <si>
    <t>P7K</t>
  </si>
  <si>
    <t>P7L</t>
  </si>
  <si>
    <t>Timiskaming (District)</t>
  </si>
  <si>
    <t>Timiskaming</t>
  </si>
  <si>
    <t>Belle Vallee</t>
  </si>
  <si>
    <t>P0J1A0</t>
  </si>
  <si>
    <t>Charlton</t>
  </si>
  <si>
    <t>P0J1B0</t>
  </si>
  <si>
    <t>Cobalt</t>
  </si>
  <si>
    <t>P0J1C0</t>
  </si>
  <si>
    <t>Earlton</t>
  </si>
  <si>
    <t>P0J1E0</t>
  </si>
  <si>
    <t>Elk Lake</t>
  </si>
  <si>
    <t>P0J1G0</t>
  </si>
  <si>
    <t>Englehart</t>
  </si>
  <si>
    <t>P0J1H0</t>
  </si>
  <si>
    <t>Gowganda</t>
  </si>
  <si>
    <t>P0J1J0</t>
  </si>
  <si>
    <t>Haileybury</t>
  </si>
  <si>
    <t>P0J1K0</t>
  </si>
  <si>
    <t>Hilliardton</t>
  </si>
  <si>
    <t>P0J1L0</t>
  </si>
  <si>
    <t>Kenabeek</t>
  </si>
  <si>
    <t>P0J1M0</t>
  </si>
  <si>
    <t>Latchford</t>
  </si>
  <si>
    <t>P0J1N0</t>
  </si>
  <si>
    <t>New Liskeard</t>
  </si>
  <si>
    <t>P0J1P0</t>
  </si>
  <si>
    <t>North Cobalt</t>
  </si>
  <si>
    <t>P0J1R0</t>
  </si>
  <si>
    <t>Thornloe</t>
  </si>
  <si>
    <t>P0J1S0</t>
  </si>
  <si>
    <t>P0J2P0</t>
  </si>
  <si>
    <t>Chaput Hughes</t>
  </si>
  <si>
    <t>P0K1A0</t>
  </si>
  <si>
    <t>Dobie</t>
  </si>
  <si>
    <t>P0K1B0</t>
  </si>
  <si>
    <t>King Kirkland</t>
  </si>
  <si>
    <t>P0K1K0</t>
  </si>
  <si>
    <t>Larder Lake</t>
  </si>
  <si>
    <t>P0K1L0</t>
  </si>
  <si>
    <t>Matachewan</t>
  </si>
  <si>
    <t>P0K1M0</t>
  </si>
  <si>
    <t>Sesekinika</t>
  </si>
  <si>
    <t>P0K1S0</t>
  </si>
  <si>
    <t>Swastika</t>
  </si>
  <si>
    <t>P0K1T0</t>
  </si>
  <si>
    <t>Tarzwell</t>
  </si>
  <si>
    <t>P0K1V0</t>
  </si>
  <si>
    <t>Virginiatown</t>
  </si>
  <si>
    <t>P0K1X0</t>
  </si>
  <si>
    <t>Kirkland Lake</t>
  </si>
  <si>
    <t>P2N</t>
  </si>
  <si>
    <t>M1B</t>
  </si>
  <si>
    <t>M1C</t>
  </si>
  <si>
    <t>M1E</t>
  </si>
  <si>
    <t>M1G</t>
  </si>
  <si>
    <t>M1H</t>
  </si>
  <si>
    <t>M1J</t>
  </si>
  <si>
    <t>M1K</t>
  </si>
  <si>
    <t>M1L</t>
  </si>
  <si>
    <t>M1M</t>
  </si>
  <si>
    <t>M1N</t>
  </si>
  <si>
    <t>M1P</t>
  </si>
  <si>
    <t>M1R</t>
  </si>
  <si>
    <t>M1S</t>
  </si>
  <si>
    <t>M1T</t>
  </si>
  <si>
    <t>M1V</t>
  </si>
  <si>
    <t>M1W</t>
  </si>
  <si>
    <t>M1X</t>
  </si>
  <si>
    <t>M2H</t>
  </si>
  <si>
    <t>M2J</t>
  </si>
  <si>
    <t>M2K</t>
  </si>
  <si>
    <t>M2L</t>
  </si>
  <si>
    <t>M2M</t>
  </si>
  <si>
    <t>M2N</t>
  </si>
  <si>
    <t>M2P</t>
  </si>
  <si>
    <t>M2R</t>
  </si>
  <si>
    <t>M3A</t>
  </si>
  <si>
    <t>M3B</t>
  </si>
  <si>
    <t>M3C</t>
  </si>
  <si>
    <t>M3H</t>
  </si>
  <si>
    <t>M3J</t>
  </si>
  <si>
    <t>M3K</t>
  </si>
  <si>
    <t>M3L</t>
  </si>
  <si>
    <t>M3M</t>
  </si>
  <si>
    <t>M3N</t>
  </si>
  <si>
    <t>M3S</t>
  </si>
  <si>
    <t>M4A</t>
  </si>
  <si>
    <t>M4B</t>
  </si>
  <si>
    <t>M4C</t>
  </si>
  <si>
    <t>M4E</t>
  </si>
  <si>
    <t>M4G</t>
  </si>
  <si>
    <t>M4H</t>
  </si>
  <si>
    <t>M4J</t>
  </si>
  <si>
    <t>M4K</t>
  </si>
  <si>
    <t>M4L</t>
  </si>
  <si>
    <t>M4M</t>
  </si>
  <si>
    <t>M4N</t>
  </si>
  <si>
    <t>M4P</t>
  </si>
  <si>
    <t>M4R</t>
  </si>
  <si>
    <t>M4S</t>
  </si>
  <si>
    <t>M4T</t>
  </si>
  <si>
    <t>M4V</t>
  </si>
  <si>
    <t>M4W</t>
  </si>
  <si>
    <t>M4X</t>
  </si>
  <si>
    <t>M4Y</t>
  </si>
  <si>
    <t>M5A</t>
  </si>
  <si>
    <t>M5B</t>
  </si>
  <si>
    <t>M5C</t>
  </si>
  <si>
    <t>M5E</t>
  </si>
  <si>
    <t>M5G</t>
  </si>
  <si>
    <t>M5H</t>
  </si>
  <si>
    <t>M5J</t>
  </si>
  <si>
    <t>LLT(c)PF-PW100(v2)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</si>
</sst>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0000"/>
    <numFmt numFmtId="165" formatCode="&quot;$&quot;#,##0.00"/>
  </numFmts>
  <fonts count="20"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6"/>
      <color theme="1"/>
      <name val="Aptos Narrow"/>
      <family val="2"/>
      <scheme val="minor"/>
    </font>
    <font>
      <sz val="11"/>
      <name val="Aptos Narrow"/>
      <family val="2"/>
      <scheme val="minor"/>
    </font>
    <font>
      <b/>
      <sz val="11"/>
      <color rgb="FFFF0000"/>
      <name val="Aptos Narrow"/>
      <family val="2"/>
      <scheme val="minor"/>
    </font>
    <font>
      <i/>
      <sz val="11"/>
      <color theme="1"/>
      <name val="Aptos Narrow"/>
      <family val="2"/>
      <scheme val="minor"/>
    </font>
    <font>
      <i/>
      <sz val="11"/>
      <name val="Aptos Narrow"/>
      <family val="2"/>
      <scheme val="minor"/>
    </font>
    <font>
      <sz val="11"/>
      <color rgb="FF000000"/>
      <name val="Aptos Narrow"/>
      <family val="2"/>
      <scheme val="minor"/>
    </font>
    <font>
      <i/>
      <sz val="11"/>
      <color rgb="FF000000"/>
      <name val="Aptos Narrow"/>
      <family val="2"/>
      <scheme val="minor"/>
    </font>
    <font>
      <b/>
      <i/>
      <sz val="11"/>
      <color theme="0"/>
      <name val="Aptos Narrow"/>
      <family val="2"/>
      <scheme val="minor"/>
    </font>
    <font>
      <vertAlign val="superscript"/>
      <sz val="11"/>
      <name val="Aptos Narrow"/>
      <family val="2"/>
      <scheme val="minor"/>
    </font>
    <font>
      <b/>
      <sz val="11"/>
      <name val="Aptos Narrow"/>
      <family val="2"/>
      <scheme val="minor"/>
    </font>
    <font>
      <b/>
      <vertAlign val="superscript"/>
      <sz val="11"/>
      <name val="Aptos Narrow"/>
      <family val="2"/>
      <scheme val="minor"/>
    </font>
    <font>
      <sz val="11"/>
      <color rgb="FFFF0000"/>
      <name val="Aptos Narrow"/>
      <family val="2"/>
      <scheme val="minor"/>
    </font>
    <font>
      <sz val="11"/>
      <color theme="0"/>
      <name val="Aptos Narrow"/>
      <family val="2"/>
      <scheme val="minor"/>
    </font>
    <font>
      <i/>
      <sz val="11"/>
      <color theme="0"/>
      <name val="Aptos Narrow"/>
      <family val="2"/>
      <scheme val="minor"/>
    </font>
    <font>
      <b/>
      <u/>
      <sz val="11"/>
      <name val="Aptos Narrow"/>
      <family val="2"/>
      <scheme val="minor"/>
    </font>
    <font>
      <b/>
      <u/>
      <sz val="11"/>
      <color theme="1"/>
      <name val="Aptos Narrow"/>
      <family val="2"/>
      <scheme val="minor"/>
    </font>
  </fonts>
  <fills count="8">
    <fill>
      <patternFill patternType="none"/>
    </fill>
    <fill>
      <patternFill patternType="gray125"/>
    </fill>
    <fill>
      <patternFill patternType="solid">
        <fgColor theme="3"/>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749992370372631"/>
        <bgColor indexed="64"/>
      </patternFill>
    </fill>
    <fill>
      <patternFill patternType="solid">
        <fgColor theme="4"/>
        <bgColor indexed="64"/>
      </patternFill>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2" fontId="0" fillId="0" borderId="1" xfId="1" applyNumberFormat="1" applyFont="1" applyFill="1" applyBorder="1" applyAlignment="1" applyProtection="1">
      <alignment horizontal="left" vertical="center" wrapText="1"/>
    </xf>
    <xf numFmtId="0" fontId="0" fillId="0" borderId="0" xfId="0" applyAlignment="1">
      <alignment horizontal="centerContinuous"/>
    </xf>
    <xf numFmtId="0" fontId="0" fillId="5" borderId="0" xfId="0" applyFill="1"/>
    <xf numFmtId="0" fontId="3" fillId="6" borderId="1" xfId="1" applyNumberFormat="1" applyFont="1" applyFill="1" applyBorder="1" applyAlignment="1" applyProtection="1">
      <alignment horizontal="left" vertical="center" wrapText="1"/>
    </xf>
    <xf numFmtId="0" fontId="0" fillId="0" borderId="0" xfId="0" applyAlignment="1">
      <alignment vertical="center"/>
    </xf>
    <xf numFmtId="0" fontId="0" fillId="0" borderId="0" xfId="0" applyAlignment="1">
      <alignment wrapText="1"/>
    </xf>
    <xf numFmtId="0" fontId="4" fillId="0" borderId="0" xfId="0" applyFont="1" applyAlignment="1">
      <alignment horizontal="centerContinuous"/>
    </xf>
    <xf numFmtId="0" fontId="0" fillId="0" borderId="0" xfId="0" applyAlignment="1">
      <alignment horizontal="centerContinuous" wrapText="1"/>
    </xf>
    <xf numFmtId="0" fontId="6" fillId="0" borderId="0" xfId="0" applyFont="1" applyAlignment="1">
      <alignment horizontal="centerContinuous"/>
    </xf>
    <xf numFmtId="0" fontId="3" fillId="0" borderId="0" xfId="0" applyFont="1"/>
    <xf numFmtId="0" fontId="5" fillId="0" borderId="0" xfId="0" applyFont="1"/>
    <xf numFmtId="0" fontId="15" fillId="0" borderId="0" xfId="0" applyFont="1" applyAlignment="1">
      <alignment wrapText="1"/>
    </xf>
    <xf numFmtId="0" fontId="15" fillId="0" borderId="0" xfId="0" applyFont="1"/>
    <xf numFmtId="0" fontId="5" fillId="0" borderId="0" xfId="0" applyFont="1" applyAlignment="1">
      <alignment wrapText="1"/>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0" fillId="0" borderId="1" xfId="0" applyBorder="1" applyAlignment="1">
      <alignment horizontal="center" vertical="center"/>
    </xf>
    <xf numFmtId="0" fontId="5" fillId="0" borderId="1" xfId="0" applyFont="1" applyBorder="1" applyAlignment="1">
      <alignment vertical="center" wrapText="1"/>
    </xf>
    <xf numFmtId="0" fontId="0" fillId="0" borderId="1" xfId="0" applyBorder="1" applyAlignment="1">
      <alignment vertical="center" wrapText="1"/>
    </xf>
    <xf numFmtId="0" fontId="0" fillId="4" borderId="1" xfId="0" applyFill="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vertical="center" wrapText="1"/>
    </xf>
    <xf numFmtId="164" fontId="0" fillId="4" borderId="1" xfId="0" applyNumberFormat="1" applyFill="1" applyBorder="1" applyAlignment="1">
      <alignment horizontal="left" vertical="center" wrapText="1"/>
    </xf>
    <xf numFmtId="0" fontId="0" fillId="6" borderId="1" xfId="0" applyFill="1" applyBorder="1" applyAlignment="1">
      <alignment horizontal="center" vertical="center"/>
    </xf>
    <xf numFmtId="0" fontId="13" fillId="6" borderId="1" xfId="0" applyFont="1" applyFill="1" applyBorder="1" applyAlignment="1">
      <alignment vertical="center" wrapText="1"/>
    </xf>
    <xf numFmtId="0" fontId="16" fillId="7" borderId="1" xfId="0" applyFont="1" applyFill="1" applyBorder="1" applyAlignment="1">
      <alignment horizontal="center" vertical="center"/>
    </xf>
    <xf numFmtId="0" fontId="2" fillId="7" borderId="1" xfId="0" applyFont="1" applyFill="1" applyBorder="1" applyAlignment="1">
      <alignment vertical="center"/>
    </xf>
    <xf numFmtId="0" fontId="2" fillId="7" borderId="1" xfId="1" applyNumberFormat="1" applyFont="1" applyFill="1" applyBorder="1" applyAlignment="1" applyProtection="1">
      <alignment horizontal="left" vertical="center" wrapText="1"/>
    </xf>
    <xf numFmtId="0" fontId="5" fillId="6" borderId="1" xfId="0" applyFont="1" applyFill="1" applyBorder="1" applyAlignment="1">
      <alignment horizontal="center" vertical="center"/>
    </xf>
    <xf numFmtId="0" fontId="13" fillId="6" borderId="1" xfId="0" applyFont="1" applyFill="1" applyBorder="1" applyAlignment="1">
      <alignment vertical="center"/>
    </xf>
    <xf numFmtId="0" fontId="0" fillId="3"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5" fillId="3" borderId="1" xfId="0" applyFont="1" applyFill="1" applyBorder="1" applyAlignment="1" applyProtection="1">
      <alignment horizontal="left" vertical="center" wrapText="1"/>
      <protection locked="0"/>
    </xf>
    <xf numFmtId="49" fontId="0" fillId="3" borderId="1" xfId="0" applyNumberFormat="1" applyFill="1" applyBorder="1" applyAlignment="1" applyProtection="1">
      <alignment horizontal="left" vertical="center" wrapText="1"/>
      <protection locked="0"/>
    </xf>
    <xf numFmtId="2" fontId="0" fillId="3" borderId="1" xfId="0" applyNumberFormat="1" applyFill="1" applyBorder="1" applyAlignment="1" applyProtection="1">
      <alignment horizontal="left" vertical="center" wrapText="1"/>
      <protection locked="0"/>
    </xf>
    <xf numFmtId="2" fontId="0" fillId="3" borderId="2" xfId="0" applyNumberFormat="1" applyFill="1" applyBorder="1" applyAlignment="1" applyProtection="1">
      <alignment horizontal="left" vertical="center" wrapText="1"/>
      <protection locked="0"/>
    </xf>
    <xf numFmtId="164" fontId="0" fillId="3" borderId="1" xfId="0" applyNumberFormat="1" applyFill="1" applyBorder="1" applyAlignment="1" applyProtection="1">
      <alignment horizontal="left" vertical="center" wrapText="1"/>
      <protection locked="0"/>
    </xf>
    <xf numFmtId="0" fontId="0" fillId="3" borderId="1" xfId="0" applyFill="1" applyBorder="1" applyAlignment="1" applyProtection="1">
      <alignment vertical="center" wrapText="1"/>
      <protection locked="0"/>
    </xf>
    <xf numFmtId="0" fontId="0" fillId="4" borderId="1" xfId="0" applyFill="1" applyBorder="1" applyAlignment="1" applyProtection="1">
      <alignment vertical="center" wrapText="1"/>
      <protection locked="0"/>
    </xf>
    <xf numFmtId="0" fontId="0" fillId="3" borderId="1" xfId="0" applyFill="1" applyBorder="1" applyProtection="1">
      <protection locked="0"/>
    </xf>
    <xf numFmtId="10" fontId="0" fillId="4" borderId="1" xfId="1" applyNumberFormat="1" applyFont="1" applyFill="1" applyBorder="1" applyAlignment="1" applyProtection="1">
      <alignment horizontal="left" vertical="center" wrapText="1"/>
      <protection locked="0"/>
    </xf>
    <xf numFmtId="14" fontId="0" fillId="3" borderId="1" xfId="0" applyNumberFormat="1" applyFill="1" applyBorder="1" applyAlignment="1" applyProtection="1">
      <alignment horizontal="left" vertical="center" wrapText="1"/>
      <protection locked="0"/>
    </xf>
    <xf numFmtId="14" fontId="0" fillId="4" borderId="1" xfId="0" applyNumberFormat="1" applyFill="1" applyBorder="1" applyAlignment="1" applyProtection="1">
      <alignment horizontal="left" vertical="center" wrapText="1"/>
      <protection locked="0"/>
    </xf>
    <xf numFmtId="0" fontId="0" fillId="3" borderId="1" xfId="0" applyFill="1" applyBorder="1" applyAlignment="1" applyProtection="1">
      <alignment horizontal="left"/>
      <protection locked="0"/>
    </xf>
    <xf numFmtId="0" fontId="2" fillId="2" borderId="1" xfId="0" applyFont="1" applyFill="1" applyBorder="1" applyAlignment="1">
      <alignment horizontal="left" vertical="center"/>
    </xf>
    <xf numFmtId="2" fontId="0" fillId="3" borderId="1" xfId="1" applyNumberFormat="1" applyFont="1" applyFill="1" applyBorder="1" applyAlignment="1" applyProtection="1">
      <alignment horizontal="left" vertical="center" wrapText="1"/>
      <protection locked="0"/>
    </xf>
    <xf numFmtId="0" fontId="0" fillId="4" borderId="1" xfId="1" applyNumberFormat="1" applyFont="1" applyFill="1" applyBorder="1" applyAlignment="1" applyProtection="1">
      <alignment horizontal="left" vertical="center" wrapText="1"/>
      <protection locked="0"/>
    </xf>
    <xf numFmtId="164" fontId="0" fillId="4" borderId="1" xfId="0" applyNumberFormat="1" applyFill="1" applyBorder="1" applyAlignment="1" applyProtection="1">
      <alignment horizontal="left" vertical="center" wrapText="1"/>
      <protection locked="0"/>
    </xf>
    <xf numFmtId="164" fontId="0" fillId="4" borderId="1" xfId="1" applyNumberFormat="1" applyFont="1" applyFill="1" applyBorder="1" applyAlignment="1" applyProtection="1">
      <alignment horizontal="left" vertical="center" wrapText="1"/>
      <protection locked="0"/>
    </xf>
    <xf numFmtId="2" fontId="0" fillId="4" borderId="1" xfId="1" applyNumberFormat="1" applyFont="1" applyFill="1" applyBorder="1" applyAlignment="1" applyProtection="1">
      <alignment horizontal="left" vertical="center" wrapText="1"/>
      <protection locked="0"/>
    </xf>
    <xf numFmtId="0" fontId="0" fillId="0" borderId="0" xfId="0" applyAlignment="1">
      <alignment horizontal="left"/>
    </xf>
    <xf numFmtId="0" fontId="9" fillId="0" borderId="1" xfId="0" applyFont="1" applyBorder="1" applyAlignment="1">
      <alignment vertical="center" wrapText="1"/>
    </xf>
    <xf numFmtId="10" fontId="0" fillId="0" borderId="1" xfId="0" applyNumberFormat="1" applyBorder="1" applyAlignment="1">
      <alignment horizontal="left" vertical="center" wrapText="1"/>
    </xf>
    <xf numFmtId="0" fontId="0" fillId="0" borderId="0" xfId="0" applyAlignment="1">
      <alignment horizontal="left" vertical="center" wrapText="1"/>
    </xf>
    <xf numFmtId="0" fontId="0" fillId="0" borderId="4" xfId="0" applyBorder="1"/>
    <xf numFmtId="0" fontId="0" fillId="0" borderId="5" xfId="0" applyBorder="1"/>
    <xf numFmtId="0" fontId="0" fillId="0" borderId="1" xfId="0" applyBorder="1" applyAlignment="1">
      <alignment horizontal="center" vertical="center" wrapText="1"/>
    </xf>
    <xf numFmtId="10" fontId="5" fillId="0" borderId="1" xfId="0" applyNumberFormat="1" applyFont="1" applyBorder="1" applyAlignment="1">
      <alignment horizontal="left" vertical="top" wrapText="1"/>
    </xf>
    <xf numFmtId="0" fontId="0" fillId="0" borderId="0" xfId="0" applyAlignment="1">
      <alignment horizontal="left" vertical="top"/>
    </xf>
    <xf numFmtId="0" fontId="5" fillId="3" borderId="1" xfId="0" applyFont="1" applyFill="1" applyBorder="1" applyAlignment="1" applyProtection="1">
      <alignment horizontal="left" vertical="top" wrapText="1"/>
      <protection locked="0"/>
    </xf>
    <xf numFmtId="165" fontId="5" fillId="3" borderId="1" xfId="0" applyNumberFormat="1" applyFont="1" applyFill="1" applyBorder="1" applyAlignment="1" applyProtection="1">
      <alignment horizontal="left" vertical="top" wrapText="1"/>
      <protection locked="0"/>
    </xf>
    <xf numFmtId="0" fontId="5" fillId="3" borderId="2" xfId="0" applyFont="1" applyFill="1" applyBorder="1" applyAlignment="1" applyProtection="1">
      <alignment horizontal="left" vertical="top" wrapText="1"/>
      <protection locked="0"/>
    </xf>
    <xf numFmtId="165" fontId="5" fillId="3" borderId="2" xfId="0" applyNumberFormat="1" applyFont="1" applyFill="1" applyBorder="1" applyAlignment="1" applyProtection="1">
      <alignment horizontal="left" vertical="top" wrapText="1"/>
      <protection locked="0"/>
    </xf>
    <xf numFmtId="0" fontId="5" fillId="4" borderId="1" xfId="0" applyFont="1" applyFill="1" applyBorder="1" applyAlignment="1" applyProtection="1">
      <alignment horizontal="left" vertical="top" wrapText="1"/>
      <protection locked="0"/>
    </xf>
    <xf numFmtId="10" fontId="0" fillId="0" borderId="1" xfId="1" applyNumberFormat="1" applyFont="1" applyBorder="1" applyAlignment="1">
      <alignment horizontal="left" vertical="top"/>
    </xf>
    <xf numFmtId="0" fontId="9" fillId="0" borderId="0" xfId="0" applyFont="1"/>
    <xf numFmtId="9" fontId="9" fillId="0" borderId="0" xfId="0" applyNumberFormat="1" applyFont="1"/>
    <xf numFmtId="9" fontId="0" fillId="0" borderId="0" xfId="0" applyNumberFormat="1"/>
    <xf numFmtId="9" fontId="0" fillId="4" borderId="1" xfId="1" applyFont="1" applyFill="1" applyBorder="1" applyAlignment="1" applyProtection="1">
      <alignment horizontal="left" vertical="center" wrapText="1"/>
      <protection locked="0"/>
    </xf>
    <xf numFmtId="10" fontId="5" fillId="0" borderId="4" xfId="1" applyNumberFormat="1" applyFont="1" applyBorder="1" applyAlignment="1" applyProtection="1">
      <alignment horizontal="left" vertical="top" wrapText="1"/>
    </xf>
    <xf numFmtId="0" fontId="2" fillId="2" borderId="6" xfId="0" applyFont="1" applyFill="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5" fillId="0" borderId="6" xfId="0" applyFont="1" applyBorder="1" applyAlignment="1">
      <alignment vertical="center" wrapText="1"/>
    </xf>
    <xf numFmtId="0" fontId="5" fillId="0" borderId="0" xfId="0" applyFont="1" applyAlignment="1">
      <alignment vertical="center" wrapText="1"/>
    </xf>
    <xf numFmtId="0" fontId="15" fillId="0" borderId="0" xfId="0" applyFont="1" applyAlignment="1">
      <alignment vertical="center" wrapText="1"/>
    </xf>
    <xf numFmtId="0" fontId="0" fillId="0" borderId="6" xfId="0" applyBorder="1" applyAlignment="1">
      <alignment horizontal="center" vertical="center"/>
    </xf>
    <xf numFmtId="0" fontId="5" fillId="4" borderId="1" xfId="0" applyFont="1" applyFill="1" applyBorder="1" applyAlignment="1" applyProtection="1">
      <alignment horizontal="left" vertical="center" wrapText="1"/>
      <protection locked="0"/>
    </xf>
    <xf numFmtId="165" fontId="5" fillId="4" borderId="1" xfId="2" applyNumberFormat="1" applyFont="1" applyFill="1" applyBorder="1" applyAlignment="1" applyProtection="1">
      <alignment horizontal="left" vertical="center" wrapText="1"/>
      <protection locked="0"/>
    </xf>
    <xf numFmtId="0" fontId="5" fillId="4" borderId="2" xfId="0" applyFont="1" applyFill="1" applyBorder="1" applyAlignment="1" applyProtection="1">
      <alignment horizontal="left" vertical="center" wrapText="1"/>
      <protection locked="0"/>
    </xf>
    <xf numFmtId="165" fontId="5" fillId="4" borderId="2" xfId="2" applyNumberFormat="1" applyFont="1" applyFill="1" applyBorder="1" applyAlignment="1" applyProtection="1">
      <alignment horizontal="left" vertical="center" wrapText="1"/>
      <protection locked="0"/>
    </xf>
    <xf numFmtId="10" fontId="5" fillId="4" borderId="1" xfId="1" applyNumberFormat="1" applyFont="1" applyFill="1" applyBorder="1" applyAlignment="1" applyProtection="1">
      <alignment horizontal="left" vertical="center" wrapText="1"/>
    </xf>
    <xf numFmtId="0" fontId="5" fillId="0" borderId="2" xfId="0" applyFont="1" applyBorder="1" applyAlignment="1">
      <alignment vertical="center" wrapText="1"/>
    </xf>
    <xf numFmtId="10" fontId="0" fillId="3" borderId="1" xfId="1" applyNumberFormat="1" applyFont="1" applyFill="1" applyBorder="1" applyAlignment="1" applyProtection="1">
      <alignment horizontal="left" vertical="center" wrapText="1"/>
      <protection locked="0"/>
    </xf>
    <xf numFmtId="0" fontId="3" fillId="0" borderId="0" xfId="0" applyFont="1" applyAlignment="1">
      <alignment horizontal="right"/>
    </xf>
    <xf numFmtId="0" fontId="13" fillId="0" borderId="0" xfId="0" applyFont="1" applyAlignment="1">
      <alignment horizontal="right"/>
    </xf>
    <xf numFmtId="0" fontId="13" fillId="6" borderId="1" xfId="1" applyNumberFormat="1" applyFont="1" applyFill="1" applyBorder="1" applyAlignment="1" applyProtection="1">
      <alignment horizontal="left" vertical="center" wrapText="1"/>
    </xf>
    <xf numFmtId="0" fontId="5" fillId="0" borderId="0" xfId="0" applyFont="1" applyAlignment="1">
      <alignment horizontal="left" wrapText="1"/>
    </xf>
    <xf numFmtId="0" fontId="0" fillId="0" borderId="1" xfId="0" applyBorder="1" applyAlignment="1">
      <alignment horizontal="center" vertical="top"/>
    </xf>
    <xf numFmtId="0" fontId="5" fillId="0" borderId="1" xfId="0" applyFont="1" applyBorder="1" applyAlignment="1">
      <alignment horizontal="left" vertical="top" wrapText="1"/>
    </xf>
    <xf numFmtId="0" fontId="0" fillId="0" borderId="2" xfId="0" applyBorder="1" applyAlignment="1">
      <alignment horizontal="center" vertical="top"/>
    </xf>
    <xf numFmtId="0" fontId="0" fillId="0" borderId="3" xfId="0" applyBorder="1" applyAlignment="1">
      <alignment horizontal="center" vertical="top"/>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0" borderId="6" xfId="1" applyNumberFormat="1" applyFont="1" applyFill="1" applyBorder="1" applyAlignment="1">
      <alignment horizontal="left" vertical="top" wrapText="1"/>
    </xf>
    <xf numFmtId="0" fontId="0" fillId="0" borderId="7" xfId="1" applyNumberFormat="1" applyFont="1" applyFill="1" applyBorder="1" applyAlignment="1">
      <alignment horizontal="left" vertical="top" wrapText="1"/>
    </xf>
    <xf numFmtId="0" fontId="0" fillId="0" borderId="8" xfId="1" applyNumberFormat="1" applyFont="1" applyFill="1" applyBorder="1" applyAlignment="1">
      <alignment horizontal="left" vertical="top" wrapText="1"/>
    </xf>
    <xf numFmtId="0" fontId="0" fillId="0" borderId="9" xfId="0" applyBorder="1" applyAlignment="1">
      <alignment horizontal="center" vertical="top"/>
    </xf>
    <xf numFmtId="0" fontId="5" fillId="0" borderId="4" xfId="0" applyFont="1" applyBorder="1" applyAlignment="1">
      <alignment horizontal="left" wrapText="1"/>
    </xf>
  </cellXfs>
  <cellStyles count="3">
    <cellStyle name="Currency" xfId="2" builtinId="4"/>
    <cellStyle name="Normal" xfId="0" builtinId="0"/>
    <cellStyle name="Percent" xfId="1" builtinId="5"/>
  </cellStyles>
  <dxfs count="244">
    <dxf>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patternType="solid">
          <bgColor theme="0"/>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0"/>
        </patternFill>
      </fill>
    </dxf>
    <dxf>
      <fill>
        <patternFill>
          <bgColor theme="2" tint="-9.9948118533890809E-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auto="1"/>
      </font>
      <fill>
        <patternFill>
          <bgColor theme="0"/>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auto="1"/>
      </font>
      <fill>
        <patternFill>
          <bgColor theme="9" tint="0.79998168889431442"/>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133350</xdr:rowOff>
    </xdr:to>
    <xdr:pic>
      <xdr:nvPicPr>
        <xdr:cNvPr id="2" name="Picture 1" descr="Independent Electricity System Operator logo">
          <a:extLst>
            <a:ext uri="{FF2B5EF4-FFF2-40B4-BE49-F238E27FC236}">
              <a16:creationId xmlns:a16="http://schemas.microsoft.com/office/drawing/2014/main" id="{BE2E82EF-643C-153E-12A0-D6E2495D4DC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734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134302</xdr:rowOff>
    </xdr:to>
    <xdr:pic>
      <xdr:nvPicPr>
        <xdr:cNvPr id="2" name="Picture 1" descr="Independent Electricity System Operator logo">
          <a:extLst>
            <a:ext uri="{FF2B5EF4-FFF2-40B4-BE49-F238E27FC236}">
              <a16:creationId xmlns:a16="http://schemas.microsoft.com/office/drawing/2014/main" id="{5FAF9080-09DA-4430-8A6C-D982632199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7435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130492</xdr:rowOff>
    </xdr:to>
    <xdr:pic>
      <xdr:nvPicPr>
        <xdr:cNvPr id="4" name="Picture 3" descr="Independent Electricity System Operator logo">
          <a:extLst>
            <a:ext uri="{FF2B5EF4-FFF2-40B4-BE49-F238E27FC236}">
              <a16:creationId xmlns:a16="http://schemas.microsoft.com/office/drawing/2014/main" id="{F1B8BF98-7A55-45A7-B383-8D40491167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64920" cy="57435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148589</xdr:rowOff>
    </xdr:to>
    <xdr:pic>
      <xdr:nvPicPr>
        <xdr:cNvPr id="3" name="Picture 2" descr="Independent Electricity System Operator logo">
          <a:extLst>
            <a:ext uri="{FF2B5EF4-FFF2-40B4-BE49-F238E27FC236}">
              <a16:creationId xmlns:a16="http://schemas.microsoft.com/office/drawing/2014/main" id="{1A659A32-FA8C-42F1-AA3C-8BF4240CAC4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600074"/>
        </a:xfrm>
        <a:prstGeom prst="rect">
          <a:avLst/>
        </a:prstGeom>
        <a:noFill/>
        <a:ln>
          <a:noFill/>
        </a:ln>
      </xdr:spPr>
    </xdr:pic>
    <xdr:clientData/>
  </xdr:twoCellAnchor>
  <xdr:twoCellAnchor>
    <xdr:from>
      <xdr:col>3</xdr:col>
      <xdr:colOff>224790</xdr:colOff>
      <xdr:row>14</xdr:row>
      <xdr:rowOff>3812</xdr:rowOff>
    </xdr:from>
    <xdr:to>
      <xdr:col>4</xdr:col>
      <xdr:colOff>2196465</xdr:colOff>
      <xdr:row>18</xdr:row>
      <xdr:rowOff>601980</xdr:rowOff>
    </xdr:to>
    <xdr:sp macro="" textlink="">
      <xdr:nvSpPr>
        <xdr:cNvPr id="4" name="TextBox 3">
          <a:extLst>
            <a:ext uri="{FF2B5EF4-FFF2-40B4-BE49-F238E27FC236}">
              <a16:creationId xmlns:a16="http://schemas.microsoft.com/office/drawing/2014/main" id="{FDE6F880-1769-CB3E-8476-5889EBDA2319}"/>
            </a:ext>
          </a:extLst>
        </xdr:cNvPr>
        <xdr:cNvSpPr txBox="1"/>
      </xdr:nvSpPr>
      <xdr:spPr>
        <a:xfrm>
          <a:off x="6877050" y="2815592"/>
          <a:ext cx="4417695" cy="1520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solidFill>
                <a:sysClr val="windowText" lastClr="000000"/>
              </a:solidFill>
            </a:rPr>
            <a:t>The information included in this worksheet will be used to conduct</a:t>
          </a:r>
          <a:r>
            <a:rPr lang="en-CA" sz="1100" b="1" baseline="0">
              <a:solidFill>
                <a:sysClr val="windowText" lastClr="000000"/>
              </a:solidFill>
            </a:rPr>
            <a:t> the Stage 5 Deliverability Test for the Proposal's LLT Capacity Project, including Proposal PQ Alternates, as applicable.</a:t>
          </a:r>
        </a:p>
        <a:p>
          <a:endParaRPr lang="en-CA" sz="1100" b="1">
            <a:solidFill>
              <a:sysClr val="windowText" lastClr="000000"/>
            </a:solidFill>
          </a:endParaRPr>
        </a:p>
        <a:p>
          <a:r>
            <a:rPr lang="en-CA" sz="1100" b="1">
              <a:solidFill>
                <a:sysClr val="windowText" lastClr="000000"/>
              </a:solidFill>
            </a:rPr>
            <a:t>The option</a:t>
          </a:r>
          <a:r>
            <a:rPr lang="en-CA" sz="1100" b="1" baseline="0">
              <a:solidFill>
                <a:sysClr val="windowText" lastClr="000000"/>
              </a:solidFill>
            </a:rPr>
            <a:t> to provide an alternative allocation for Common Corridor Circuits or Common LDC Feeders is only applicable to LLT Capacity Projects proposing to connect to </a:t>
          </a:r>
          <a:r>
            <a:rPr lang="en-CA" sz="1100" b="1" baseline="0">
              <a:solidFill>
                <a:sysClr val="windowText" lastClr="000000"/>
              </a:solidFill>
              <a:effectLst/>
              <a:latin typeface="+mn-lt"/>
              <a:ea typeface="+mn-ea"/>
              <a:cs typeface="+mn-cs"/>
            </a:rPr>
            <a:t>Common Corridor Circuits or Common LDC Feeders for their initial proposed Connection Point.</a:t>
          </a:r>
        </a:p>
        <a:p>
          <a:endParaRPr lang="en-CA" sz="1100" b="1" baseline="0">
            <a:solidFill>
              <a:sysClr val="windowText" lastClr="000000"/>
            </a:solidFill>
            <a:effectLst/>
            <a:latin typeface="+mn-lt"/>
            <a:ea typeface="+mn-ea"/>
            <a:cs typeface="+mn-cs"/>
          </a:endParaRPr>
        </a:p>
        <a:p>
          <a:endParaRPr lang="en-CA" sz="1100" b="1" baseline="0">
            <a:solidFill>
              <a:sysClr val="windowText" lastClr="000000"/>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129540</xdr:rowOff>
    </xdr:to>
    <xdr:pic>
      <xdr:nvPicPr>
        <xdr:cNvPr id="2" name="Picture 1" descr="Independent Electricity System Operator logo">
          <a:extLst>
            <a:ext uri="{FF2B5EF4-FFF2-40B4-BE49-F238E27FC236}">
              <a16:creationId xmlns:a16="http://schemas.microsoft.com/office/drawing/2014/main" id="{B92DF6B5-0376-4539-971F-F27854C8E8F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58102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876300</xdr:colOff>
      <xdr:row>2</xdr:row>
      <xdr:rowOff>137161</xdr:rowOff>
    </xdr:to>
    <xdr:pic>
      <xdr:nvPicPr>
        <xdr:cNvPr id="3" name="Picture 2" descr="Independent Electricity System Operator logo">
          <a:extLst>
            <a:ext uri="{FF2B5EF4-FFF2-40B4-BE49-F238E27FC236}">
              <a16:creationId xmlns:a16="http://schemas.microsoft.com/office/drawing/2014/main" id="{C6AF04F6-6CE6-47CC-B0DB-CC74E176A87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1257300" cy="5905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876300</xdr:colOff>
      <xdr:row>2</xdr:row>
      <xdr:rowOff>133351</xdr:rowOff>
    </xdr:to>
    <xdr:pic>
      <xdr:nvPicPr>
        <xdr:cNvPr id="2" name="Picture 1" descr="Independent Electricity System Operator logo">
          <a:extLst>
            <a:ext uri="{FF2B5EF4-FFF2-40B4-BE49-F238E27FC236}">
              <a16:creationId xmlns:a16="http://schemas.microsoft.com/office/drawing/2014/main" id="{878D1AB1-F890-4440-A67F-EB38B6AFA1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1264920" cy="58293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876300</xdr:colOff>
      <xdr:row>2</xdr:row>
      <xdr:rowOff>121920</xdr:rowOff>
    </xdr:to>
    <xdr:pic>
      <xdr:nvPicPr>
        <xdr:cNvPr id="2" name="Picture 1" descr="Independent Electricity System Operator logo">
          <a:extLst>
            <a:ext uri="{FF2B5EF4-FFF2-40B4-BE49-F238E27FC236}">
              <a16:creationId xmlns:a16="http://schemas.microsoft.com/office/drawing/2014/main" id="{7583A792-1349-462B-A285-2EE25A6486D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57300" cy="5810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D3FEB-EA0E-4C40-AEB5-3744B8B3BB42}">
  <dimension ref="A1:C55"/>
  <sheetViews>
    <sheetView showGridLines="0" tabSelected="1" zoomScale="110" zoomScaleNormal="110" workbookViewId="0">
      <selection activeCell="C13" sqref="C13"/>
    </sheetView>
  </sheetViews>
  <sheetFormatPr defaultColWidth="0" defaultRowHeight="15" zeroHeight="1" x14ac:dyDescent="0.25"/>
  <cols>
    <col min="1" max="1" width="5.7109375" customWidth="1"/>
    <col min="2" max="3" width="55.7109375" customWidth="1"/>
    <col min="4" max="16384" width="9.140625" hidden="1"/>
  </cols>
  <sheetData>
    <row r="1" spans="1:3" x14ac:dyDescent="0.25">
      <c r="B1" s="6"/>
      <c r="C1" s="87" t="s">
        <v>3781</v>
      </c>
    </row>
    <row r="2" spans="1:3" ht="21" x14ac:dyDescent="0.35">
      <c r="A2" s="7" t="s">
        <v>0</v>
      </c>
      <c r="B2" s="8"/>
      <c r="C2" s="2"/>
    </row>
    <row r="3" spans="1:3" x14ac:dyDescent="0.25">
      <c r="A3" s="9"/>
      <c r="B3" s="8"/>
      <c r="C3" s="2"/>
    </row>
    <row r="4" spans="1:3" x14ac:dyDescent="0.25">
      <c r="A4" s="10" t="s">
        <v>1</v>
      </c>
      <c r="B4" s="6"/>
    </row>
    <row r="5" spans="1:3" x14ac:dyDescent="0.25">
      <c r="A5" s="11" t="s">
        <v>2</v>
      </c>
      <c r="B5" s="12"/>
      <c r="C5" s="13"/>
    </row>
    <row r="6" spans="1:3" ht="27" customHeight="1" x14ac:dyDescent="0.25">
      <c r="A6" s="90" t="s">
        <v>3</v>
      </c>
      <c r="B6" s="90"/>
      <c r="C6" s="90"/>
    </row>
    <row r="7" spans="1:3" x14ac:dyDescent="0.25">
      <c r="A7" s="11" t="s">
        <v>4</v>
      </c>
      <c r="B7" s="14"/>
      <c r="C7" s="11"/>
    </row>
    <row r="8" spans="1:3" x14ac:dyDescent="0.25">
      <c r="A8" s="11" t="s">
        <v>5</v>
      </c>
      <c r="B8" s="14"/>
      <c r="C8" s="11"/>
    </row>
    <row r="9" spans="1:3" x14ac:dyDescent="0.25">
      <c r="A9" s="11" t="s">
        <v>6</v>
      </c>
      <c r="B9" s="14"/>
      <c r="C9" s="11"/>
    </row>
    <row r="10" spans="1:3" x14ac:dyDescent="0.25">
      <c r="A10" s="11" t="s">
        <v>7</v>
      </c>
      <c r="B10" s="14"/>
      <c r="C10" s="11"/>
    </row>
    <row r="11" spans="1:3" x14ac:dyDescent="0.25">
      <c r="B11" s="6"/>
    </row>
    <row r="12" spans="1:3" x14ac:dyDescent="0.25">
      <c r="A12" s="15" t="s">
        <v>8</v>
      </c>
      <c r="B12" s="16" t="s">
        <v>9</v>
      </c>
      <c r="C12" s="15"/>
    </row>
    <row r="13" spans="1:3" x14ac:dyDescent="0.25">
      <c r="A13" s="17">
        <v>1</v>
      </c>
      <c r="B13" s="18" t="s">
        <v>10</v>
      </c>
      <c r="C13" s="33"/>
    </row>
    <row r="14" spans="1:3" x14ac:dyDescent="0.25">
      <c r="B14" s="6"/>
    </row>
    <row r="15" spans="1:3" x14ac:dyDescent="0.25">
      <c r="A15" s="15" t="s">
        <v>8</v>
      </c>
      <c r="B15" s="16" t="s">
        <v>11</v>
      </c>
      <c r="C15" s="15"/>
    </row>
    <row r="16" spans="1:3" x14ac:dyDescent="0.25">
      <c r="A16" s="17">
        <f>A13+1</f>
        <v>2</v>
      </c>
      <c r="B16" s="19" t="s">
        <v>12</v>
      </c>
      <c r="C16" s="33"/>
    </row>
    <row r="17" spans="1:3" x14ac:dyDescent="0.25">
      <c r="A17" s="17">
        <f>A16+1</f>
        <v>3</v>
      </c>
      <c r="B17" s="19" t="s">
        <v>13</v>
      </c>
      <c r="C17" s="33" t="s">
        <v>14</v>
      </c>
    </row>
    <row r="18" spans="1:3" x14ac:dyDescent="0.25">
      <c r="A18" s="17">
        <f t="shared" ref="A18:A24" si="0">A17+1</f>
        <v>4</v>
      </c>
      <c r="B18" s="19" t="s">
        <v>15</v>
      </c>
      <c r="C18" s="34"/>
    </row>
    <row r="19" spans="1:3" ht="30" x14ac:dyDescent="0.25">
      <c r="A19" s="17">
        <f t="shared" si="0"/>
        <v>5</v>
      </c>
      <c r="B19" s="18" t="s">
        <v>16</v>
      </c>
      <c r="C19" s="33"/>
    </row>
    <row r="20" spans="1:3" x14ac:dyDescent="0.25">
      <c r="A20" s="17">
        <f t="shared" si="0"/>
        <v>6</v>
      </c>
      <c r="B20" s="18" t="s">
        <v>17</v>
      </c>
      <c r="C20" s="34"/>
    </row>
    <row r="21" spans="1:3" ht="30" x14ac:dyDescent="0.25">
      <c r="A21" s="17">
        <f t="shared" si="0"/>
        <v>7</v>
      </c>
      <c r="B21" s="18" t="s">
        <v>18</v>
      </c>
      <c r="C21" s="34"/>
    </row>
    <row r="22" spans="1:3" ht="60" x14ac:dyDescent="0.25">
      <c r="A22" s="17">
        <f t="shared" si="0"/>
        <v>8</v>
      </c>
      <c r="B22" s="18" t="s">
        <v>19</v>
      </c>
      <c r="C22" s="33"/>
    </row>
    <row r="23" spans="1:3" ht="30" x14ac:dyDescent="0.25">
      <c r="A23" s="17">
        <f t="shared" si="0"/>
        <v>9</v>
      </c>
      <c r="B23" s="18" t="s">
        <v>20</v>
      </c>
      <c r="C23" s="33"/>
    </row>
    <row r="24" spans="1:3" ht="30" x14ac:dyDescent="0.25">
      <c r="A24" s="17">
        <f t="shared" si="0"/>
        <v>10</v>
      </c>
      <c r="B24" s="18" t="s">
        <v>21</v>
      </c>
      <c r="C24" s="33" t="s">
        <v>14</v>
      </c>
    </row>
    <row r="25" spans="1:3" x14ac:dyDescent="0.25"/>
    <row r="26" spans="1:3" x14ac:dyDescent="0.25">
      <c r="A26" s="15" t="s">
        <v>8</v>
      </c>
      <c r="B26" s="16" t="s">
        <v>22</v>
      </c>
      <c r="C26" s="47"/>
    </row>
    <row r="27" spans="1:3" x14ac:dyDescent="0.25">
      <c r="A27" s="17">
        <f>A24+1</f>
        <v>11</v>
      </c>
      <c r="B27" s="19" t="s">
        <v>23</v>
      </c>
      <c r="C27" s="33"/>
    </row>
    <row r="28" spans="1:3" x14ac:dyDescent="0.25">
      <c r="A28" s="17">
        <f>A27+1</f>
        <v>12</v>
      </c>
      <c r="B28" s="19" t="s">
        <v>24</v>
      </c>
      <c r="C28" s="33"/>
    </row>
    <row r="29" spans="1:3" x14ac:dyDescent="0.25">
      <c r="A29" s="17">
        <f t="shared" ref="A29:A38" si="1">A28+1</f>
        <v>13</v>
      </c>
      <c r="B29" s="19" t="s">
        <v>25</v>
      </c>
      <c r="C29" s="33"/>
    </row>
    <row r="30" spans="1:3" x14ac:dyDescent="0.25">
      <c r="A30" s="17">
        <f t="shared" si="1"/>
        <v>14</v>
      </c>
      <c r="B30" s="19" t="s">
        <v>26</v>
      </c>
      <c r="C30" s="33"/>
    </row>
    <row r="31" spans="1:3" x14ac:dyDescent="0.25">
      <c r="A31" s="17">
        <f t="shared" si="1"/>
        <v>15</v>
      </c>
      <c r="B31" s="19" t="s">
        <v>27</v>
      </c>
      <c r="C31" s="33"/>
    </row>
    <row r="32" spans="1:3" x14ac:dyDescent="0.25">
      <c r="A32" s="17">
        <f t="shared" si="1"/>
        <v>16</v>
      </c>
      <c r="B32" s="19" t="s">
        <v>28</v>
      </c>
      <c r="C32" s="33"/>
    </row>
    <row r="33" spans="1:3" x14ac:dyDescent="0.25">
      <c r="A33" s="17">
        <f t="shared" si="1"/>
        <v>17</v>
      </c>
      <c r="B33" s="19" t="s">
        <v>29</v>
      </c>
      <c r="C33" s="33"/>
    </row>
    <row r="34" spans="1:3" x14ac:dyDescent="0.25">
      <c r="A34" s="17">
        <f t="shared" si="1"/>
        <v>18</v>
      </c>
      <c r="B34" s="19" t="s">
        <v>30</v>
      </c>
      <c r="C34" s="33"/>
    </row>
    <row r="35" spans="1:3" x14ac:dyDescent="0.25">
      <c r="A35" s="17">
        <f t="shared" si="1"/>
        <v>19</v>
      </c>
      <c r="B35" s="19" t="s">
        <v>31</v>
      </c>
      <c r="C35" s="33"/>
    </row>
    <row r="36" spans="1:3" x14ac:dyDescent="0.25">
      <c r="A36" s="17">
        <f t="shared" si="1"/>
        <v>20</v>
      </c>
      <c r="B36" s="19" t="s">
        <v>32</v>
      </c>
      <c r="C36" s="33"/>
    </row>
    <row r="37" spans="1:3" x14ac:dyDescent="0.25">
      <c r="A37" s="17">
        <f t="shared" si="1"/>
        <v>21</v>
      </c>
      <c r="B37" s="18" t="s">
        <v>33</v>
      </c>
      <c r="C37" s="33"/>
    </row>
    <row r="38" spans="1:3" ht="15" customHeight="1" x14ac:dyDescent="0.25">
      <c r="A38" s="17">
        <f t="shared" si="1"/>
        <v>22</v>
      </c>
      <c r="B38" s="18" t="s">
        <v>34</v>
      </c>
      <c r="C38" s="35"/>
    </row>
    <row r="39" spans="1:3" x14ac:dyDescent="0.25"/>
    <row r="40" spans="1:3" x14ac:dyDescent="0.25">
      <c r="A40" s="15" t="s">
        <v>8</v>
      </c>
      <c r="B40" s="15" t="s">
        <v>35</v>
      </c>
      <c r="C40" s="47"/>
    </row>
    <row r="41" spans="1:3" x14ac:dyDescent="0.25">
      <c r="A41" s="17">
        <f>A38+1</f>
        <v>23</v>
      </c>
      <c r="B41" s="18" t="s">
        <v>36</v>
      </c>
      <c r="C41" s="33"/>
    </row>
    <row r="42" spans="1:3" x14ac:dyDescent="0.25">
      <c r="A42" s="17">
        <f>A41+1</f>
        <v>24</v>
      </c>
      <c r="B42" s="18" t="s">
        <v>37</v>
      </c>
      <c r="C42" s="33"/>
    </row>
    <row r="43" spans="1:3" x14ac:dyDescent="0.25">
      <c r="A43" s="17">
        <f t="shared" ref="A43:A46" si="2">A42+1</f>
        <v>25</v>
      </c>
      <c r="B43" s="18" t="s">
        <v>38</v>
      </c>
      <c r="C43" s="33"/>
    </row>
    <row r="44" spans="1:3" x14ac:dyDescent="0.25">
      <c r="A44" s="17">
        <f t="shared" si="2"/>
        <v>26</v>
      </c>
      <c r="B44" s="18" t="s">
        <v>39</v>
      </c>
      <c r="C44" s="33"/>
    </row>
    <row r="45" spans="1:3" x14ac:dyDescent="0.25">
      <c r="A45" s="17">
        <f t="shared" si="2"/>
        <v>27</v>
      </c>
      <c r="B45" s="18" t="s">
        <v>40</v>
      </c>
      <c r="C45" s="33"/>
    </row>
    <row r="46" spans="1:3" x14ac:dyDescent="0.25">
      <c r="A46" s="17">
        <f t="shared" si="2"/>
        <v>28</v>
      </c>
      <c r="B46" s="18" t="s">
        <v>41</v>
      </c>
      <c r="C46" s="33"/>
    </row>
    <row r="47" spans="1:3" x14ac:dyDescent="0.25"/>
    <row r="48" spans="1:3" x14ac:dyDescent="0.25">
      <c r="A48" s="15" t="s">
        <v>8</v>
      </c>
      <c r="B48" s="15" t="s">
        <v>42</v>
      </c>
      <c r="C48" s="47"/>
    </row>
    <row r="49" spans="1:3" x14ac:dyDescent="0.25">
      <c r="A49" s="17">
        <f>A46+1</f>
        <v>29</v>
      </c>
      <c r="B49" s="19" t="s">
        <v>43</v>
      </c>
      <c r="C49" s="36"/>
    </row>
    <row r="50" spans="1:3" x14ac:dyDescent="0.25">
      <c r="A50" s="17">
        <f>A49+1</f>
        <v>30</v>
      </c>
      <c r="B50" s="19" t="s">
        <v>44</v>
      </c>
      <c r="C50" s="36"/>
    </row>
    <row r="51" spans="1:3" x14ac:dyDescent="0.25">
      <c r="A51" s="17">
        <f t="shared" ref="A51:A54" si="3">A50+1</f>
        <v>31</v>
      </c>
      <c r="B51" s="19" t="s">
        <v>45</v>
      </c>
      <c r="C51" s="36"/>
    </row>
    <row r="52" spans="1:3" x14ac:dyDescent="0.25">
      <c r="A52" s="17">
        <f t="shared" si="3"/>
        <v>32</v>
      </c>
      <c r="B52" s="19" t="s">
        <v>46</v>
      </c>
      <c r="C52" s="36"/>
    </row>
    <row r="53" spans="1:3" x14ac:dyDescent="0.25">
      <c r="A53" s="17">
        <f t="shared" si="3"/>
        <v>33</v>
      </c>
      <c r="B53" s="19" t="s">
        <v>47</v>
      </c>
      <c r="C53" s="36"/>
    </row>
    <row r="54" spans="1:3" x14ac:dyDescent="0.25">
      <c r="A54" s="17">
        <f t="shared" si="3"/>
        <v>34</v>
      </c>
      <c r="B54" s="19" t="s">
        <v>48</v>
      </c>
      <c r="C54" s="36"/>
    </row>
    <row r="55" spans="1:3" x14ac:dyDescent="0.25"/>
  </sheetData>
  <sheetProtection algorithmName="SHA-512" hashValue="c23ARnmewGOxbNUZ/V3+tXK9qfSGlAga+EkQKjVSfpKTtl4Gd/0P294EQSBgLxW2vnQ5K5mJNSiC0YJ5TJoSfQ==" saltValue="ocBxu4FT5r0d9Ytj4fkMQw==" spinCount="100000" sheet="1" objects="1" scenarios="1" formatRows="0"/>
  <mergeCells count="1">
    <mergeCell ref="A6:C6"/>
  </mergeCells>
  <conditionalFormatting sqref="C17">
    <cfRule type="expression" dxfId="243" priority="10">
      <formula>$C$17=""</formula>
    </cfRule>
  </conditionalFormatting>
  <conditionalFormatting sqref="C18">
    <cfRule type="expression" dxfId="242" priority="25">
      <formula>$C$17="other"</formula>
    </cfRule>
  </conditionalFormatting>
  <conditionalFormatting sqref="C20:C21">
    <cfRule type="expression" dxfId="241" priority="24">
      <formula>$C$17="limited partnership"</formula>
    </cfRule>
  </conditionalFormatting>
  <dataValidations count="2">
    <dataValidation type="list" allowBlank="1" showInputMessage="1" showErrorMessage="1" sqref="C17" xr:uid="{5F47F623-E490-479E-A3C3-31D0664D5260}">
      <formula1>"&lt;select one&gt;, corporation, limited partnership, other"</formula1>
    </dataValidation>
    <dataValidation type="list" allowBlank="1" showInputMessage="1" showErrorMessage="1" sqref="C24" xr:uid="{95755450-0CE8-4143-A115-33CE4093D9A2}">
      <formula1>"&lt;select one&gt;,Yes,No"</formula1>
    </dataValidation>
  </dataValidation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8FED-840B-415B-91CE-F7DF32A72B91}">
  <dimension ref="A1:C46"/>
  <sheetViews>
    <sheetView showGridLines="0" zoomScale="110" zoomScaleNormal="110" workbookViewId="0">
      <selection activeCell="C16" sqref="C16"/>
    </sheetView>
  </sheetViews>
  <sheetFormatPr defaultColWidth="0" defaultRowHeight="14.45" customHeight="1" zeroHeight="1" x14ac:dyDescent="0.25"/>
  <cols>
    <col min="1" max="1" width="5.7109375" customWidth="1"/>
    <col min="2" max="3" width="55.7109375" customWidth="1"/>
    <col min="4" max="16384" width="9.140625" hidden="1"/>
  </cols>
  <sheetData>
    <row r="1" spans="1:3" ht="15" x14ac:dyDescent="0.25">
      <c r="B1" s="6"/>
      <c r="C1" s="88" t="str">
        <f>'Proponent Information'!C1</f>
        <v>LLT(c)PF-PW100(v2)</v>
      </c>
    </row>
    <row r="2" spans="1:3" ht="21" x14ac:dyDescent="0.35">
      <c r="A2" s="7" t="str">
        <f>'Proponent Information'!A2</f>
        <v>LLT(c) RFP Proposal Workbook</v>
      </c>
      <c r="B2" s="8"/>
      <c r="C2" s="2"/>
    </row>
    <row r="3" spans="1:3" ht="15" x14ac:dyDescent="0.25">
      <c r="A3" s="9"/>
      <c r="B3" s="8"/>
      <c r="C3" s="2"/>
    </row>
    <row r="4" spans="1:3" ht="15" x14ac:dyDescent="0.25">
      <c r="A4" s="10" t="s">
        <v>49</v>
      </c>
      <c r="B4" s="6"/>
    </row>
    <row r="5" spans="1:3" ht="15" x14ac:dyDescent="0.25">
      <c r="A5" s="11" t="s">
        <v>2</v>
      </c>
      <c r="B5" s="14"/>
      <c r="C5" s="11"/>
    </row>
    <row r="6" spans="1:3" ht="27" customHeight="1" x14ac:dyDescent="0.25">
      <c r="A6" s="90" t="s">
        <v>3</v>
      </c>
      <c r="B6" s="90"/>
      <c r="C6" s="90"/>
    </row>
    <row r="7" spans="1:3" ht="15" x14ac:dyDescent="0.25">
      <c r="A7" s="11" t="s">
        <v>4</v>
      </c>
      <c r="B7" s="14"/>
      <c r="C7" s="11"/>
    </row>
    <row r="8" spans="1:3" ht="15" x14ac:dyDescent="0.25">
      <c r="A8" s="11" t="s">
        <v>5</v>
      </c>
      <c r="B8" s="14"/>
      <c r="C8" s="11"/>
    </row>
    <row r="9" spans="1:3" ht="15" customHeight="1" x14ac:dyDescent="0.25">
      <c r="A9" s="11" t="s">
        <v>6</v>
      </c>
      <c r="B9" s="11"/>
      <c r="C9" s="11"/>
    </row>
    <row r="10" spans="1:3" ht="15" x14ac:dyDescent="0.25">
      <c r="A10" s="11" t="s">
        <v>7</v>
      </c>
      <c r="B10" s="14"/>
      <c r="C10" s="11"/>
    </row>
    <row r="11" spans="1:3" ht="15" x14ac:dyDescent="0.25">
      <c r="A11" s="11"/>
      <c r="B11" s="14"/>
      <c r="C11" s="11"/>
    </row>
    <row r="12" spans="1:3" ht="15" x14ac:dyDescent="0.25">
      <c r="A12" s="15" t="s">
        <v>8</v>
      </c>
      <c r="B12" s="16" t="s">
        <v>9</v>
      </c>
      <c r="C12" s="15"/>
    </row>
    <row r="13" spans="1:3" ht="15" x14ac:dyDescent="0.25">
      <c r="A13" s="17">
        <v>1</v>
      </c>
      <c r="B13" s="18" t="str">
        <f>'Proponent Information'!$B$13</f>
        <v xml:space="preserve">LLT Capacity Project Unique Project ID: </v>
      </c>
      <c r="C13" s="21" t="str">
        <f>IF('Proponent Information'!$C$13="","",'Proponent Information'!$C$13)</f>
        <v/>
      </c>
    </row>
    <row r="14" spans="1:3" ht="15" x14ac:dyDescent="0.25">
      <c r="B14" s="6"/>
    </row>
    <row r="15" spans="1:3" ht="15" x14ac:dyDescent="0.25">
      <c r="A15" s="15" t="s">
        <v>8</v>
      </c>
      <c r="B15" s="16" t="s">
        <v>50</v>
      </c>
      <c r="C15" s="15"/>
    </row>
    <row r="16" spans="1:3" ht="15" x14ac:dyDescent="0.25">
      <c r="A16" s="17">
        <f>MAX('Proponent Information'!A:A)+1</f>
        <v>35</v>
      </c>
      <c r="B16" s="18" t="s">
        <v>51</v>
      </c>
      <c r="C16" s="33"/>
    </row>
    <row r="17" spans="1:3" ht="15" x14ac:dyDescent="0.25">
      <c r="A17" s="17">
        <f t="shared" ref="A17:A36" si="0">A16+1</f>
        <v>36</v>
      </c>
      <c r="B17" s="18" t="s">
        <v>52</v>
      </c>
      <c r="C17" s="21" t="s">
        <v>53</v>
      </c>
    </row>
    <row r="18" spans="1:3" ht="15" x14ac:dyDescent="0.25">
      <c r="A18" s="17">
        <f t="shared" si="0"/>
        <v>37</v>
      </c>
      <c r="B18" s="18" t="s">
        <v>54</v>
      </c>
      <c r="C18" s="33" t="s">
        <v>14</v>
      </c>
    </row>
    <row r="19" spans="1:3" ht="30" x14ac:dyDescent="0.25">
      <c r="A19" s="17">
        <f t="shared" si="0"/>
        <v>38</v>
      </c>
      <c r="B19" s="18" t="s">
        <v>55</v>
      </c>
      <c r="C19" s="33" t="s">
        <v>14</v>
      </c>
    </row>
    <row r="20" spans="1:3" ht="15" customHeight="1" x14ac:dyDescent="0.25">
      <c r="A20" s="17">
        <f t="shared" si="0"/>
        <v>39</v>
      </c>
      <c r="B20" s="18" t="s">
        <v>56</v>
      </c>
      <c r="C20" s="33"/>
    </row>
    <row r="21" spans="1:3" ht="30" x14ac:dyDescent="0.25">
      <c r="A21" s="17">
        <f t="shared" si="0"/>
        <v>40</v>
      </c>
      <c r="B21" s="19" t="s">
        <v>57</v>
      </c>
      <c r="C21" s="37"/>
    </row>
    <row r="22" spans="1:3" ht="30" x14ac:dyDescent="0.25">
      <c r="A22" s="17">
        <f t="shared" si="0"/>
        <v>41</v>
      </c>
      <c r="B22" s="19" t="s">
        <v>58</v>
      </c>
      <c r="C22" s="37"/>
    </row>
    <row r="23" spans="1:3" ht="30" x14ac:dyDescent="0.25">
      <c r="A23" s="17">
        <f t="shared" si="0"/>
        <v>42</v>
      </c>
      <c r="B23" s="19" t="s">
        <v>59</v>
      </c>
      <c r="C23" s="37"/>
    </row>
    <row r="24" spans="1:3" ht="30" x14ac:dyDescent="0.25">
      <c r="A24" s="17">
        <f t="shared" si="0"/>
        <v>43</v>
      </c>
      <c r="B24" s="19" t="s">
        <v>60</v>
      </c>
      <c r="C24" s="37"/>
    </row>
    <row r="25" spans="1:3" ht="30" x14ac:dyDescent="0.25">
      <c r="A25" s="17">
        <f t="shared" si="0"/>
        <v>44</v>
      </c>
      <c r="B25" s="19" t="s">
        <v>61</v>
      </c>
      <c r="C25" s="37"/>
    </row>
    <row r="26" spans="1:3" ht="30" x14ac:dyDescent="0.25">
      <c r="A26" s="17">
        <f t="shared" si="0"/>
        <v>45</v>
      </c>
      <c r="B26" s="18" t="s">
        <v>62</v>
      </c>
      <c r="C26" s="33" t="s">
        <v>14</v>
      </c>
    </row>
    <row r="27" spans="1:3" ht="60" x14ac:dyDescent="0.25">
      <c r="A27" s="17">
        <f t="shared" si="0"/>
        <v>46</v>
      </c>
      <c r="B27" s="18" t="s">
        <v>63</v>
      </c>
      <c r="C27" s="37"/>
    </row>
    <row r="28" spans="1:3" ht="60" x14ac:dyDescent="0.25">
      <c r="A28" s="17">
        <f t="shared" si="0"/>
        <v>47</v>
      </c>
      <c r="B28" s="18" t="s">
        <v>64</v>
      </c>
      <c r="C28" s="37"/>
    </row>
    <row r="29" spans="1:3" ht="60" x14ac:dyDescent="0.25">
      <c r="A29" s="17">
        <f t="shared" si="0"/>
        <v>48</v>
      </c>
      <c r="B29" s="18" t="s">
        <v>65</v>
      </c>
      <c r="C29" s="37"/>
    </row>
    <row r="30" spans="1:3" ht="60" x14ac:dyDescent="0.25">
      <c r="A30" s="17">
        <f t="shared" si="0"/>
        <v>49</v>
      </c>
      <c r="B30" s="18" t="s">
        <v>66</v>
      </c>
      <c r="C30" s="37"/>
    </row>
    <row r="31" spans="1:3" ht="60" x14ac:dyDescent="0.25">
      <c r="A31" s="17">
        <f t="shared" si="0"/>
        <v>50</v>
      </c>
      <c r="B31" s="18" t="s">
        <v>67</v>
      </c>
      <c r="C31" s="37"/>
    </row>
    <row r="32" spans="1:3" ht="57.75" customHeight="1" x14ac:dyDescent="0.25">
      <c r="A32" s="17">
        <f t="shared" si="0"/>
        <v>51</v>
      </c>
      <c r="B32" s="85" t="s">
        <v>68</v>
      </c>
      <c r="C32" s="38"/>
    </row>
    <row r="33" spans="1:3" ht="60" x14ac:dyDescent="0.25">
      <c r="A33" s="17">
        <f t="shared" si="0"/>
        <v>52</v>
      </c>
      <c r="B33" s="85" t="s">
        <v>69</v>
      </c>
      <c r="C33" s="37"/>
    </row>
    <row r="34" spans="1:3" ht="60" x14ac:dyDescent="0.25">
      <c r="A34" s="17">
        <f t="shared" si="0"/>
        <v>53</v>
      </c>
      <c r="B34" s="85" t="s">
        <v>70</v>
      </c>
      <c r="C34" s="37"/>
    </row>
    <row r="35" spans="1:3" ht="60" x14ac:dyDescent="0.25">
      <c r="A35" s="17">
        <f t="shared" si="0"/>
        <v>54</v>
      </c>
      <c r="B35" s="18" t="s">
        <v>71</v>
      </c>
      <c r="C35" s="37"/>
    </row>
    <row r="36" spans="1:3" ht="60" x14ac:dyDescent="0.25">
      <c r="A36" s="17">
        <f t="shared" si="0"/>
        <v>55</v>
      </c>
      <c r="B36" s="18" t="s">
        <v>72</v>
      </c>
      <c r="C36" s="37"/>
    </row>
    <row r="37" spans="1:3" ht="15" x14ac:dyDescent="0.25"/>
    <row r="38" spans="1:3" ht="15" x14ac:dyDescent="0.25">
      <c r="A38" s="15" t="s">
        <v>8</v>
      </c>
      <c r="B38" s="15" t="s">
        <v>73</v>
      </c>
      <c r="C38" s="15"/>
    </row>
    <row r="39" spans="1:3" ht="30" x14ac:dyDescent="0.25">
      <c r="A39" s="17">
        <f>A36+1</f>
        <v>56</v>
      </c>
      <c r="B39" s="19" t="s">
        <v>74</v>
      </c>
      <c r="C39" s="33"/>
    </row>
    <row r="40" spans="1:3" ht="45" x14ac:dyDescent="0.25">
      <c r="A40" s="17">
        <f>A39+1</f>
        <v>57</v>
      </c>
      <c r="B40" s="19" t="s">
        <v>75</v>
      </c>
      <c r="C40" s="33"/>
    </row>
    <row r="41" spans="1:3" ht="15" x14ac:dyDescent="0.25">
      <c r="A41" s="17">
        <f t="shared" ref="A41:A45" si="1">A40+1</f>
        <v>58</v>
      </c>
      <c r="B41" s="19" t="s">
        <v>76</v>
      </c>
      <c r="C41" s="33"/>
    </row>
    <row r="42" spans="1:3" ht="60" x14ac:dyDescent="0.25">
      <c r="A42" s="17">
        <f t="shared" si="1"/>
        <v>59</v>
      </c>
      <c r="B42" s="19" t="s">
        <v>77</v>
      </c>
      <c r="C42" s="33"/>
    </row>
    <row r="43" spans="1:3" ht="103.5" customHeight="1" x14ac:dyDescent="0.25">
      <c r="A43" s="17">
        <f t="shared" si="1"/>
        <v>60</v>
      </c>
      <c r="B43" s="19" t="s">
        <v>78</v>
      </c>
      <c r="C43" s="33"/>
    </row>
    <row r="44" spans="1:3" ht="30" x14ac:dyDescent="0.25">
      <c r="A44" s="17">
        <f t="shared" si="1"/>
        <v>61</v>
      </c>
      <c r="B44" s="19" t="s">
        <v>79</v>
      </c>
      <c r="C44" s="33"/>
    </row>
    <row r="45" spans="1:3" ht="45" x14ac:dyDescent="0.25">
      <c r="A45" s="17">
        <f t="shared" si="1"/>
        <v>62</v>
      </c>
      <c r="B45" s="19" t="s">
        <v>80</v>
      </c>
      <c r="C45" s="33"/>
    </row>
    <row r="46" spans="1:3" ht="15" x14ac:dyDescent="0.25"/>
  </sheetData>
  <sheetProtection algorithmName="SHA-512" hashValue="jWsHUWhQoHp9mpYVfXbWwhnAg9gCBDF9T5lIkWHGPXQNsSJXCLV53MhO+ECYAgpXmW4MCwjNkhK4JPG3Qt/u4A==" saltValue="v8EW+Fj81iB/70k6QDmPIw==" spinCount="100000" sheet="1" objects="1" scenarios="1" formatRows="0"/>
  <mergeCells count="1">
    <mergeCell ref="A6:C6"/>
  </mergeCells>
  <conditionalFormatting sqref="C17">
    <cfRule type="expression" dxfId="240" priority="30">
      <formula>$C$17=""</formula>
    </cfRule>
  </conditionalFormatting>
  <conditionalFormatting sqref="C18">
    <cfRule type="expression" dxfId="239" priority="15">
      <formula>$C$18=""</formula>
    </cfRule>
  </conditionalFormatting>
  <conditionalFormatting sqref="C19">
    <cfRule type="expression" dxfId="238" priority="16">
      <formula>AND($C$18="Class II LDES Technology",OR($C$19="Compressed Air Energy Storage",$C$19="Pumped Hydroelectric Storage"))</formula>
    </cfRule>
    <cfRule type="expression" dxfId="237" priority="17">
      <formula>AND($C$18="Class I LDES Technology",OR($C$19="Liquid Air Energy Storage",$C$19="Pumped Thermal Energy Storage"))</formula>
    </cfRule>
    <cfRule type="expression" dxfId="236" priority="31">
      <formula>$C$19=""</formula>
    </cfRule>
  </conditionalFormatting>
  <conditionalFormatting sqref="C22 C24">
    <cfRule type="expression" dxfId="235" priority="13">
      <formula>AND(C22&lt;&gt;"",$C$21&lt;&gt;"",C22&gt;$C$21*0.95)</formula>
    </cfRule>
  </conditionalFormatting>
  <conditionalFormatting sqref="C23 C25 C29 C31 C34 C36">
    <cfRule type="expression" dxfId="234" priority="6">
      <formula>AND(C23&lt;&gt;"",C22&lt;&gt;"",C23&lt;C22)</formula>
    </cfRule>
  </conditionalFormatting>
  <conditionalFormatting sqref="C26">
    <cfRule type="expression" dxfId="233" priority="1">
      <formula>AND($C$26="Yes - 1 Proposal PQ Alternate",OR($C$32&lt;&gt;"",$C$33&lt;&gt;"",$C$34&lt;&gt;"",$C$35&lt;&gt;"",$C$36&lt;&gt;""))</formula>
    </cfRule>
    <cfRule type="expression" dxfId="232" priority="4">
      <formula>AND(OR($C$26="No",$C$26="&lt;select one&gt;"),OR($C$27&lt;&gt;"",$C$28&lt;&gt;"",$C$29&lt;&gt;"",$C$30&lt;&gt;"",$C$31&lt;&gt;"",$C$32&lt;&gt;"",$C$33&lt;&gt;"",$C$34&lt;&gt;"",$C$35&lt;&gt;"",$C$36&lt;&gt;""))</formula>
    </cfRule>
    <cfRule type="expression" dxfId="231" priority="28">
      <formula>$C$26=""</formula>
    </cfRule>
  </conditionalFormatting>
  <conditionalFormatting sqref="C27:C31">
    <cfRule type="expression" dxfId="230" priority="33">
      <formula>OR($C$26="&lt;select one&gt;",$C$26="No",$C$26="")</formula>
    </cfRule>
  </conditionalFormatting>
  <conditionalFormatting sqref="C27:C36">
    <cfRule type="expression" dxfId="229" priority="3">
      <formula>AND(OR($C$26="No",$C$26="&lt;select one&gt;",$C$26=""),$C27&lt;&gt;"")</formula>
    </cfRule>
  </conditionalFormatting>
  <conditionalFormatting sqref="C28 C30">
    <cfRule type="expression" dxfId="228" priority="11">
      <formula>AND(C28&lt;&gt;"",$C$27&lt;&gt;"",C28&gt;$C$27*0.95)</formula>
    </cfRule>
  </conditionalFormatting>
  <conditionalFormatting sqref="C32:C36">
    <cfRule type="expression" dxfId="227" priority="2">
      <formula>AND($C$26="Yes - 1 Proposal PQ Alternate",$C32&lt;&gt;"")</formula>
    </cfRule>
    <cfRule type="expression" dxfId="226" priority="32">
      <formula>OR($C$26="&lt;select one&gt;",$C$26="No",$C$26="Yes - 1 Proposal PQ Alternate",$C$26="")</formula>
    </cfRule>
  </conditionalFormatting>
  <conditionalFormatting sqref="C33 C35">
    <cfRule type="expression" dxfId="225" priority="9">
      <formula>AND(C33&lt;&gt;"",$C$32&lt;&gt;"",C33&gt;$C$32*0.95)</formula>
    </cfRule>
  </conditionalFormatting>
  <dataValidations count="12">
    <dataValidation type="list" allowBlank="1" showInputMessage="1" showErrorMessage="1" sqref="C26" xr:uid="{751125E5-3F46-4AF6-A8EB-8C27549497E8}">
      <formula1>"&lt;select one&gt;,No,Yes - 1 Proposal PQ Alternate,Yes - 2 Proposal PQ Alternates"</formula1>
    </dataValidation>
    <dataValidation type="decimal" operator="greaterThanOrEqual" allowBlank="1" showInputMessage="1" showErrorMessage="1" error="Nameplate Capacity must be equal to or larger than ten (10) MW" prompt="Nameplate Capacity must be equal to or larger than ten (10) MW" sqref="C32 C27 C21" xr:uid="{13FEC4A0-80DC-48AF-B78B-5F01B25EA6BB}">
      <formula1>10</formula1>
    </dataValidation>
    <dataValidation type="whole" operator="greaterThanOrEqual" allowBlank="1" showInputMessage="1" showErrorMessage="1" error="Value must be a whole number_x000a__x000a_Duration Capability may not be less than eight (8) hours" sqref="C20" xr:uid="{15085EEE-6CF2-4172-BFF5-1D944A476FFA}">
      <formula1>8</formula1>
    </dataValidation>
    <dataValidation type="decimal" operator="lessThanOrEqual" allowBlank="1" showInputMessage="1" showErrorMessage="1" error="The Maximum Contract Capacity may not be more than 95% of the Nameplate Capacity." prompt="The Maximum Contract Capacity may not be more than 95% of the Nameplate Capacity." sqref="C22" xr:uid="{995A3487-8631-40E2-8EA1-658BE735E0E5}">
      <formula1>C21*0.95</formula1>
    </dataValidation>
    <dataValidation type="decimal" operator="lessThanOrEqual" allowBlank="1" showInputMessage="1" showErrorMessage="1" error="The Maximum Contract Capacity may not be more than 95% of the Nameplate Capacity." prompt="The Maximum Contract Capacity may not be more than 95% of the Nameplate Capacity." sqref="C24" xr:uid="{5C78BF5C-6CEC-4076-B3C9-9FA08643BF8F}">
      <formula1>C21*0.95</formula1>
    </dataValidation>
    <dataValidation type="decimal" operator="greaterThanOrEqual" allowBlank="1" showInputMessage="1" showErrorMessage="1" error="The Withdrawal Capability (Summer) must be equal to or greater than the Contract Capacity (Summer)" prompt="The Withdrawal Capability (Summer) must be equal to or greater than the Contract Capacity (Summer)" sqref="C34 C23 C29" xr:uid="{96403231-C1FB-4285-8AA1-4D05D220D15E}">
      <formula1>C22</formula1>
    </dataValidation>
    <dataValidation type="decimal" operator="greaterThanOrEqual" allowBlank="1" showInputMessage="1" showErrorMessage="1" error="The Withdrawal Capability (Winter) must be equal to or greater than the Contract Capacity (Winter)" prompt="The Withdrawal Capability (Winter) must be equal to or greater than the Contract Capacity (Winter)" sqref="C36 C25 C31" xr:uid="{0439DA03-7F05-47FD-A653-48F48E256BC1}">
      <formula1>C24</formula1>
    </dataValidation>
    <dataValidation type="decimal" operator="lessThanOrEqual" allowBlank="1" showInputMessage="1" showErrorMessage="1" error="The Proposal PQ Alternate 1 Maximum Contract Capacity should be smaller than the Primary Proposal PQ Maximum Contract Capacity._x000a__x000a_The Maximum Contract Capacity may not be more than 95% of the Nameplate Capacity." prompt="The Proposal PQ Alternate 1 Maximum Contract Capacity should be smaller than the Primary Proposal PQ Maximum Contract Capacity._x000a__x000a_The Maximum Contract Capacity may not be more than 95% of the Nameplate Capacity." sqref="C28" xr:uid="{70F87F97-35C2-4EB0-B423-D89F09504FA5}">
      <formula1>MIN(C27*0.95,MAX(C22,C24)-0.001)</formula1>
    </dataValidation>
    <dataValidation type="decimal" operator="lessThanOrEqual" allowBlank="1" showInputMessage="1" showErrorMessage="1" error="The Proposal PQ Alternate 1 Maximum Contract Capacity should be smaller than the Primary Proposal PQ Maximum Contract Capacity._x000a__x000a_The Maximum Contract Capacity may not be more than 95% of the Nameplate Capacity." prompt="The Proposal PQ Alternate 1 Maximum Contract Capacity should be smaller than the Primary Proposal PQ Maximum Contract Capacity._x000a__x000a_The Maximum Contract Capacity may not be more than 95% of the Nameplate Capacity." sqref="C30" xr:uid="{C86C27D9-1A23-4484-9C65-E71056F7D4B4}">
      <formula1>MIN(C27*0.95,MAX(C22,C24)-0.001)</formula1>
    </dataValidation>
    <dataValidation type="decimal" operator="lessThanOrEqual" allowBlank="1" showInputMessage="1" showErrorMessage="1" error="The Proposal PQ Alternate 2 Maximum Contract Capacity should be smaller than the Proposal PQ Alternate 1 Maximum Contract Capacity._x000a__x000a_The Maximum Contract Capacity may not be more than 95% of the Nameplate Capacity." prompt="The Proposal PQ Alternate 2 Maximum Contract Capacity should be smaller than the Proposal PQ Alternate 1 Maximum Contract Capacity._x000a__x000a_The Maximum Contract Capacity may not be more than 95% of the Nameplate Capacity." sqref="C35" xr:uid="{2100B7A2-8C50-4447-906C-6FA7ADC383EF}">
      <formula1>MIN(C32*0.95,MAX(C28,C30)-0.001)</formula1>
    </dataValidation>
    <dataValidation allowBlank="1" showInputMessage="1" showErrorMessage="1" error="Value cannot exceed 100%" sqref="C37" xr:uid="{E2B918E4-3D5C-48E7-8FBD-03F8B540FBE0}"/>
    <dataValidation type="decimal" operator="lessThanOrEqual" allowBlank="1" showInputMessage="1" showErrorMessage="1" error="The Proposal PQ Alternate 2 Maximum Contract Capacity should be smaller than the Proposal PQ Alternate 1 Maximum Contract Capacity._x000a__x000a_The Maximum Contract Capacity may not be more than 95% of the Nameplate Capacity." prompt="The Proposal PQ Alternate 2 Maximum Contract Capacity should be smaller than the Proposal PQ Alternate 1 Maximum Contract Capacity._x000a__x000a_The Maximum Contract Capacity may not be more than 95% of the Nameplate Capacity." sqref="C33" xr:uid="{23A6AD43-3E57-43D3-965F-5B4C5A1A723F}">
      <formula1>MIN(C32*0.95,MAX(C28,C30)-0.001)</formula1>
    </dataValidation>
  </dataValidations>
  <pageMargins left="0.7" right="0.7" top="0.75" bottom="0.75" header="0.3" footer="0.3"/>
  <pageSetup scale="68"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E3597B2-40D0-406F-9F96-D8E09A3F1F88}">
          <x14:formula1>
            <xm:f>'Workbook Lists'!$E$2:$E$4</xm:f>
          </x14:formula1>
          <xm:sqref>C18</xm:sqref>
        </x14:dataValidation>
        <x14:dataValidation type="list" allowBlank="1" showInputMessage="1" showErrorMessage="1" xr:uid="{31C192D1-D973-426E-B2A1-9AEF60C66EA1}">
          <x14:formula1>
            <xm:f>'Workbook Lists'!$F$2:$F$4</xm:f>
          </x14:formula1>
          <xm:sqref>C19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EDBFE-A79D-4F79-8ECE-73F56AE65D11}">
  <dimension ref="A1:E96"/>
  <sheetViews>
    <sheetView showGridLines="0" zoomScale="110" zoomScaleNormal="110" workbookViewId="0">
      <selection activeCell="C16" sqref="C16"/>
    </sheetView>
  </sheetViews>
  <sheetFormatPr defaultColWidth="0" defaultRowHeight="15" zeroHeight="1" x14ac:dyDescent="0.25"/>
  <cols>
    <col min="1" max="1" width="5.7109375" customWidth="1"/>
    <col min="2" max="2" width="55.7109375" customWidth="1"/>
    <col min="3" max="4" width="35.7109375" customWidth="1"/>
    <col min="5" max="5" width="34.5703125" customWidth="1"/>
  </cols>
  <sheetData>
    <row r="1" spans="1:5" x14ac:dyDescent="0.25">
      <c r="B1" s="6"/>
      <c r="E1" s="88" t="str">
        <f>'Proponent Information'!C1</f>
        <v>LLT(c)PF-PW100(v2)</v>
      </c>
    </row>
    <row r="2" spans="1:5" ht="21" x14ac:dyDescent="0.35">
      <c r="A2" s="7" t="str">
        <f>'Proponent Information'!A2</f>
        <v>LLT(c) RFP Proposal Workbook</v>
      </c>
      <c r="B2" s="8"/>
      <c r="C2" s="2"/>
      <c r="D2" s="2"/>
      <c r="E2" s="2"/>
    </row>
    <row r="3" spans="1:5" x14ac:dyDescent="0.25">
      <c r="A3" s="9"/>
      <c r="B3" s="8"/>
      <c r="C3" s="2"/>
      <c r="D3" s="2"/>
      <c r="E3" s="2"/>
    </row>
    <row r="4" spans="1:5" x14ac:dyDescent="0.25">
      <c r="A4" s="10" t="s">
        <v>81</v>
      </c>
      <c r="B4" s="6"/>
    </row>
    <row r="5" spans="1:5" x14ac:dyDescent="0.25">
      <c r="A5" s="11" t="s">
        <v>2</v>
      </c>
      <c r="B5" s="14"/>
      <c r="C5" s="11"/>
    </row>
    <row r="6" spans="1:5" ht="27" customHeight="1" x14ac:dyDescent="0.25">
      <c r="A6" s="90" t="s">
        <v>3</v>
      </c>
      <c r="B6" s="90"/>
      <c r="C6" s="90"/>
      <c r="D6" s="90"/>
    </row>
    <row r="7" spans="1:5" x14ac:dyDescent="0.25">
      <c r="A7" s="11" t="s">
        <v>4</v>
      </c>
      <c r="B7" s="14"/>
      <c r="C7" s="11"/>
    </row>
    <row r="8" spans="1:5" x14ac:dyDescent="0.25">
      <c r="A8" s="11" t="s">
        <v>5</v>
      </c>
      <c r="B8" s="14"/>
      <c r="C8" s="11"/>
    </row>
    <row r="9" spans="1:5" x14ac:dyDescent="0.25">
      <c r="A9" s="11" t="s">
        <v>6</v>
      </c>
      <c r="B9" s="14"/>
      <c r="C9" s="11"/>
    </row>
    <row r="10" spans="1:5" x14ac:dyDescent="0.25">
      <c r="A10" s="11" t="s">
        <v>7</v>
      </c>
      <c r="B10" s="14"/>
      <c r="C10" s="11"/>
    </row>
    <row r="11" spans="1:5" x14ac:dyDescent="0.25">
      <c r="A11" s="13"/>
      <c r="B11" s="6"/>
    </row>
    <row r="12" spans="1:5" ht="15" customHeight="1" x14ac:dyDescent="0.25">
      <c r="A12" s="15" t="s">
        <v>8</v>
      </c>
      <c r="B12" s="16" t="s">
        <v>9</v>
      </c>
      <c r="C12" s="15"/>
    </row>
    <row r="13" spans="1:5" x14ac:dyDescent="0.25">
      <c r="A13" s="17">
        <v>1</v>
      </c>
      <c r="B13" s="18" t="str">
        <f>'Proponent Information'!$B$13</f>
        <v xml:space="preserve">LLT Capacity Project Unique Project ID: </v>
      </c>
      <c r="C13" s="21" t="str">
        <f>IF('Proponent Information'!$C$13="","",'Proponent Information'!$C$13)</f>
        <v/>
      </c>
    </row>
    <row r="14" spans="1:5" x14ac:dyDescent="0.25"/>
    <row r="15" spans="1:5" x14ac:dyDescent="0.25">
      <c r="A15" s="15" t="s">
        <v>8</v>
      </c>
      <c r="B15" s="16" t="s">
        <v>82</v>
      </c>
      <c r="C15" s="15"/>
    </row>
    <row r="16" spans="1:5" ht="57" customHeight="1" x14ac:dyDescent="0.25">
      <c r="A16" s="17">
        <f>MAX('Project Information'!A:A)+1</f>
        <v>63</v>
      </c>
      <c r="B16" s="18" t="s">
        <v>83</v>
      </c>
      <c r="C16" s="33"/>
    </row>
    <row r="17" spans="1:3" x14ac:dyDescent="0.25">
      <c r="A17" s="22">
        <f>A16+1</f>
        <v>64</v>
      </c>
      <c r="B17" s="18" t="s">
        <v>84</v>
      </c>
      <c r="C17" s="33" t="s">
        <v>14</v>
      </c>
    </row>
    <row r="18" spans="1:3" ht="30" x14ac:dyDescent="0.25">
      <c r="A18" s="22">
        <f t="shared" ref="A18:A22" si="0">A17+1</f>
        <v>65</v>
      </c>
      <c r="B18" s="18" t="s">
        <v>85</v>
      </c>
      <c r="C18" s="33" t="s">
        <v>14</v>
      </c>
    </row>
    <row r="19" spans="1:3" ht="28.9" customHeight="1" x14ac:dyDescent="0.25">
      <c r="A19" s="22">
        <f t="shared" si="0"/>
        <v>66</v>
      </c>
      <c r="B19" s="18" t="s">
        <v>86</v>
      </c>
      <c r="C19" s="33" t="s">
        <v>14</v>
      </c>
    </row>
    <row r="20" spans="1:3" ht="28.9" customHeight="1" x14ac:dyDescent="0.25">
      <c r="A20" s="22">
        <f t="shared" si="0"/>
        <v>67</v>
      </c>
      <c r="B20" s="18" t="s">
        <v>87</v>
      </c>
      <c r="C20" s="34"/>
    </row>
    <row r="21" spans="1:3" ht="30" x14ac:dyDescent="0.25">
      <c r="A21" s="22">
        <f t="shared" si="0"/>
        <v>68</v>
      </c>
      <c r="B21" s="19" t="s">
        <v>88</v>
      </c>
      <c r="C21" s="39"/>
    </row>
    <row r="22" spans="1:3" ht="30" x14ac:dyDescent="0.25">
      <c r="A22" s="22">
        <f t="shared" si="0"/>
        <v>69</v>
      </c>
      <c r="B22" s="19" t="s">
        <v>89</v>
      </c>
      <c r="C22" s="39"/>
    </row>
    <row r="23" spans="1:3" x14ac:dyDescent="0.25"/>
    <row r="24" spans="1:3" x14ac:dyDescent="0.25">
      <c r="A24" s="15" t="s">
        <v>8</v>
      </c>
      <c r="B24" s="16" t="s">
        <v>90</v>
      </c>
      <c r="C24" s="15"/>
    </row>
    <row r="25" spans="1:3" x14ac:dyDescent="0.25">
      <c r="A25" s="17">
        <f>A22+1</f>
        <v>70</v>
      </c>
      <c r="B25" s="18" t="s">
        <v>91</v>
      </c>
      <c r="C25" s="40" t="s">
        <v>14</v>
      </c>
    </row>
    <row r="26" spans="1:3" ht="30" x14ac:dyDescent="0.25">
      <c r="A26" s="17">
        <f>A25+1</f>
        <v>71</v>
      </c>
      <c r="B26" s="18" t="s">
        <v>92</v>
      </c>
      <c r="C26" s="41"/>
    </row>
    <row r="27" spans="1:3" ht="45" x14ac:dyDescent="0.25">
      <c r="A27" s="17">
        <f>A26+1</f>
        <v>72</v>
      </c>
      <c r="B27" s="18" t="s">
        <v>93</v>
      </c>
      <c r="C27" s="41"/>
    </row>
    <row r="28" spans="1:3" ht="45" x14ac:dyDescent="0.25">
      <c r="A28" s="17">
        <f t="shared" ref="A28:A29" si="1">A27+1</f>
        <v>73</v>
      </c>
      <c r="B28" s="18" t="s">
        <v>94</v>
      </c>
      <c r="C28" s="41" t="s">
        <v>14</v>
      </c>
    </row>
    <row r="29" spans="1:3" ht="30" x14ac:dyDescent="0.25">
      <c r="A29" s="17">
        <f t="shared" si="1"/>
        <v>74</v>
      </c>
      <c r="B29" s="18" t="s">
        <v>95</v>
      </c>
      <c r="C29" s="41"/>
    </row>
    <row r="30" spans="1:3" x14ac:dyDescent="0.25"/>
    <row r="31" spans="1:3" x14ac:dyDescent="0.25">
      <c r="A31" s="15" t="s">
        <v>8</v>
      </c>
      <c r="B31" s="16" t="s">
        <v>96</v>
      </c>
      <c r="C31" s="15"/>
    </row>
    <row r="32" spans="1:3" x14ac:dyDescent="0.25">
      <c r="A32" s="17">
        <f>A29+1</f>
        <v>75</v>
      </c>
      <c r="B32" s="18" t="s">
        <v>97</v>
      </c>
      <c r="C32" s="40" t="s">
        <v>14</v>
      </c>
    </row>
    <row r="33" spans="1:5" ht="45" x14ac:dyDescent="0.25">
      <c r="A33" s="17">
        <f>A32+1</f>
        <v>76</v>
      </c>
      <c r="B33" s="18" t="s">
        <v>98</v>
      </c>
      <c r="C33" s="41" t="s">
        <v>14</v>
      </c>
    </row>
    <row r="34" spans="1:5" ht="60" x14ac:dyDescent="0.25">
      <c r="A34" s="17">
        <f>A33+1</f>
        <v>77</v>
      </c>
      <c r="B34" s="18" t="s">
        <v>99</v>
      </c>
      <c r="C34" s="41"/>
    </row>
    <row r="35" spans="1:5" ht="45" x14ac:dyDescent="0.25">
      <c r="A35" s="17">
        <f>A34+1</f>
        <v>78</v>
      </c>
      <c r="B35" s="18" t="s">
        <v>100</v>
      </c>
      <c r="C35" s="41" t="s">
        <v>14</v>
      </c>
    </row>
    <row r="36" spans="1:5" x14ac:dyDescent="0.25"/>
    <row r="37" spans="1:5" x14ac:dyDescent="0.25">
      <c r="A37" s="15" t="s">
        <v>8</v>
      </c>
      <c r="B37" s="16" t="s">
        <v>101</v>
      </c>
      <c r="C37" s="16" t="s">
        <v>102</v>
      </c>
      <c r="D37" s="16" t="s">
        <v>103</v>
      </c>
      <c r="E37" s="16" t="s">
        <v>104</v>
      </c>
    </row>
    <row r="38" spans="1:5" ht="14.45" customHeight="1" x14ac:dyDescent="0.25">
      <c r="A38" s="91">
        <f>A35+1</f>
        <v>79</v>
      </c>
      <c r="B38" s="92" t="s">
        <v>105</v>
      </c>
      <c r="C38" s="46"/>
      <c r="D38" s="46"/>
      <c r="E38" s="42" t="s">
        <v>14</v>
      </c>
    </row>
    <row r="39" spans="1:5" x14ac:dyDescent="0.25">
      <c r="A39" s="91"/>
      <c r="B39" s="92"/>
      <c r="C39" s="46"/>
      <c r="D39" s="46"/>
      <c r="E39" s="42" t="s">
        <v>14</v>
      </c>
    </row>
    <row r="40" spans="1:5" x14ac:dyDescent="0.25">
      <c r="A40" s="91"/>
      <c r="B40" s="92"/>
      <c r="C40" s="46"/>
      <c r="D40" s="46"/>
      <c r="E40" s="42" t="s">
        <v>14</v>
      </c>
    </row>
    <row r="41" spans="1:5" x14ac:dyDescent="0.25">
      <c r="A41" s="91"/>
      <c r="B41" s="92"/>
      <c r="C41" s="46"/>
      <c r="D41" s="46"/>
      <c r="E41" s="42" t="s">
        <v>14</v>
      </c>
    </row>
    <row r="42" spans="1:5" x14ac:dyDescent="0.25">
      <c r="A42" s="91"/>
      <c r="B42" s="92"/>
      <c r="C42" s="46"/>
      <c r="D42" s="46"/>
      <c r="E42" s="42" t="s">
        <v>14</v>
      </c>
    </row>
    <row r="43" spans="1:5" x14ac:dyDescent="0.25">
      <c r="A43" s="91"/>
      <c r="B43" s="92"/>
      <c r="C43" s="46"/>
      <c r="D43" s="46"/>
      <c r="E43" s="42" t="s">
        <v>14</v>
      </c>
    </row>
    <row r="44" spans="1:5" x14ac:dyDescent="0.25">
      <c r="A44" s="91"/>
      <c r="B44" s="92"/>
      <c r="C44" s="46"/>
      <c r="D44" s="46"/>
      <c r="E44" s="42" t="s">
        <v>14</v>
      </c>
    </row>
    <row r="45" spans="1:5" x14ac:dyDescent="0.25">
      <c r="A45" s="91"/>
      <c r="B45" s="92"/>
      <c r="C45" s="46"/>
      <c r="D45" s="46"/>
      <c r="E45" s="42" t="s">
        <v>14</v>
      </c>
    </row>
    <row r="46" spans="1:5" x14ac:dyDescent="0.25">
      <c r="A46" s="91"/>
      <c r="B46" s="92"/>
      <c r="C46" s="46"/>
      <c r="D46" s="46"/>
      <c r="E46" s="42" t="s">
        <v>14</v>
      </c>
    </row>
    <row r="47" spans="1:5" x14ac:dyDescent="0.25">
      <c r="A47" s="91"/>
      <c r="B47" s="92"/>
      <c r="C47" s="46"/>
      <c r="D47" s="46"/>
      <c r="E47" s="42" t="s">
        <v>14</v>
      </c>
    </row>
    <row r="48" spans="1:5" x14ac:dyDescent="0.25">
      <c r="A48" s="91"/>
      <c r="B48" s="92"/>
      <c r="C48" s="46"/>
      <c r="D48" s="46"/>
      <c r="E48" s="42" t="s">
        <v>14</v>
      </c>
    </row>
    <row r="49" spans="1:5" x14ac:dyDescent="0.25">
      <c r="A49" s="91"/>
      <c r="B49" s="92"/>
      <c r="C49" s="46"/>
      <c r="D49" s="46"/>
      <c r="E49" s="42" t="s">
        <v>14</v>
      </c>
    </row>
    <row r="50" spans="1:5" x14ac:dyDescent="0.25">
      <c r="A50" s="91"/>
      <c r="B50" s="92"/>
      <c r="C50" s="46"/>
      <c r="D50" s="46"/>
      <c r="E50" s="42" t="s">
        <v>14</v>
      </c>
    </row>
    <row r="51" spans="1:5" x14ac:dyDescent="0.25">
      <c r="A51" s="91"/>
      <c r="B51" s="92"/>
      <c r="C51" s="46"/>
      <c r="D51" s="46"/>
      <c r="E51" s="42" t="s">
        <v>14</v>
      </c>
    </row>
    <row r="52" spans="1:5" x14ac:dyDescent="0.25">
      <c r="A52" s="91"/>
      <c r="B52" s="92"/>
      <c r="C52" s="46"/>
      <c r="D52" s="46"/>
      <c r="E52" s="42" t="s">
        <v>14</v>
      </c>
    </row>
    <row r="53" spans="1:5" x14ac:dyDescent="0.25">
      <c r="A53" s="91"/>
      <c r="B53" s="92"/>
      <c r="C53" s="46"/>
      <c r="D53" s="46"/>
      <c r="E53" s="42" t="s">
        <v>14</v>
      </c>
    </row>
    <row r="54" spans="1:5" x14ac:dyDescent="0.25">
      <c r="A54" s="91"/>
      <c r="B54" s="92"/>
      <c r="C54" s="46"/>
      <c r="D54" s="46"/>
      <c r="E54" s="42" t="s">
        <v>14</v>
      </c>
    </row>
    <row r="55" spans="1:5" x14ac:dyDescent="0.25">
      <c r="A55" s="91"/>
      <c r="B55" s="92"/>
      <c r="C55" s="46"/>
      <c r="D55" s="46"/>
      <c r="E55" s="42" t="s">
        <v>14</v>
      </c>
    </row>
    <row r="56" spans="1:5" x14ac:dyDescent="0.25">
      <c r="A56" s="91"/>
      <c r="B56" s="92"/>
      <c r="C56" s="46"/>
      <c r="D56" s="46"/>
      <c r="E56" s="42" t="s">
        <v>14</v>
      </c>
    </row>
    <row r="57" spans="1:5" x14ac:dyDescent="0.25">
      <c r="A57" s="91"/>
      <c r="B57" s="92"/>
      <c r="C57" s="46"/>
      <c r="D57" s="46"/>
      <c r="E57" s="42" t="s">
        <v>14</v>
      </c>
    </row>
    <row r="58" spans="1:5" x14ac:dyDescent="0.25">
      <c r="A58" s="91"/>
      <c r="B58" s="92"/>
      <c r="C58" s="46"/>
      <c r="D58" s="46"/>
      <c r="E58" s="42" t="s">
        <v>14</v>
      </c>
    </row>
    <row r="59" spans="1:5" x14ac:dyDescent="0.25">
      <c r="A59" s="91"/>
      <c r="B59" s="92"/>
      <c r="C59" s="46"/>
      <c r="D59" s="46"/>
      <c r="E59" s="42" t="s">
        <v>14</v>
      </c>
    </row>
    <row r="60" spans="1:5" x14ac:dyDescent="0.25">
      <c r="A60" s="91"/>
      <c r="B60" s="92"/>
      <c r="C60" s="46"/>
      <c r="D60" s="46"/>
      <c r="E60" s="42" t="s">
        <v>14</v>
      </c>
    </row>
    <row r="61" spans="1:5" x14ac:dyDescent="0.25"/>
    <row r="62" spans="1:5" x14ac:dyDescent="0.25">
      <c r="A62" s="15" t="s">
        <v>8</v>
      </c>
      <c r="B62" s="16" t="s">
        <v>106</v>
      </c>
      <c r="C62" s="15"/>
    </row>
    <row r="63" spans="1:5" ht="30" x14ac:dyDescent="0.25">
      <c r="A63" s="17">
        <f>A38+1</f>
        <v>80</v>
      </c>
      <c r="B63" s="19" t="s">
        <v>107</v>
      </c>
      <c r="C63" s="40" t="s">
        <v>14</v>
      </c>
    </row>
    <row r="64" spans="1:5" ht="60" x14ac:dyDescent="0.25">
      <c r="A64" s="17">
        <f t="shared" ref="A64:A71" si="2">A63+1</f>
        <v>81</v>
      </c>
      <c r="B64" s="18" t="s">
        <v>108</v>
      </c>
      <c r="C64" s="41"/>
    </row>
    <row r="65" spans="1:3" ht="45" x14ac:dyDescent="0.25">
      <c r="A65" s="17">
        <f t="shared" si="2"/>
        <v>82</v>
      </c>
      <c r="B65" s="18" t="s">
        <v>109</v>
      </c>
      <c r="C65" s="41" t="s">
        <v>14</v>
      </c>
    </row>
    <row r="66" spans="1:3" ht="60" x14ac:dyDescent="0.25">
      <c r="A66" s="17">
        <f t="shared" si="2"/>
        <v>83</v>
      </c>
      <c r="B66" s="18" t="s">
        <v>110</v>
      </c>
      <c r="C66" s="41"/>
    </row>
    <row r="67" spans="1:3" ht="45" x14ac:dyDescent="0.25">
      <c r="A67" s="17">
        <f t="shared" si="2"/>
        <v>84</v>
      </c>
      <c r="B67" s="18" t="s">
        <v>111</v>
      </c>
      <c r="C67" s="41" t="s">
        <v>14</v>
      </c>
    </row>
    <row r="68" spans="1:3" ht="60" x14ac:dyDescent="0.25">
      <c r="A68" s="17">
        <f t="shared" si="2"/>
        <v>85</v>
      </c>
      <c r="B68" s="18" t="s">
        <v>112</v>
      </c>
      <c r="C68" s="41"/>
    </row>
    <row r="69" spans="1:3" ht="45" x14ac:dyDescent="0.25">
      <c r="A69" s="17">
        <f t="shared" si="2"/>
        <v>86</v>
      </c>
      <c r="B69" s="18" t="s">
        <v>113</v>
      </c>
      <c r="C69" s="41" t="s">
        <v>14</v>
      </c>
    </row>
    <row r="70" spans="1:3" ht="60" x14ac:dyDescent="0.25">
      <c r="A70" s="17">
        <f t="shared" si="2"/>
        <v>87</v>
      </c>
      <c r="B70" s="18" t="s">
        <v>114</v>
      </c>
      <c r="C70" s="41"/>
    </row>
    <row r="71" spans="1:3" ht="45" x14ac:dyDescent="0.25">
      <c r="A71" s="17">
        <f t="shared" si="2"/>
        <v>88</v>
      </c>
      <c r="B71" s="18" t="s">
        <v>115</v>
      </c>
      <c r="C71" s="41" t="s">
        <v>14</v>
      </c>
    </row>
    <row r="72" spans="1:3" x14ac:dyDescent="0.25"/>
    <row r="73" spans="1:3" x14ac:dyDescent="0.25">
      <c r="A73" s="15" t="s">
        <v>8</v>
      </c>
      <c r="B73" s="15" t="s">
        <v>116</v>
      </c>
      <c r="C73" s="15"/>
    </row>
    <row r="74" spans="1:3" ht="30.75" customHeight="1" x14ac:dyDescent="0.25">
      <c r="A74" s="17">
        <f>A71+1</f>
        <v>89</v>
      </c>
      <c r="B74" s="18" t="s">
        <v>117</v>
      </c>
      <c r="C74" s="40" t="s">
        <v>14</v>
      </c>
    </row>
    <row r="75" spans="1:3" ht="45" x14ac:dyDescent="0.25">
      <c r="A75" s="17">
        <f t="shared" ref="A75:A90" si="3">A74+1</f>
        <v>90</v>
      </c>
      <c r="B75" s="18" t="s">
        <v>118</v>
      </c>
      <c r="C75" s="41" t="s">
        <v>14</v>
      </c>
    </row>
    <row r="76" spans="1:3" ht="45" x14ac:dyDescent="0.25">
      <c r="A76" s="17">
        <f t="shared" si="3"/>
        <v>91</v>
      </c>
      <c r="B76" s="18" t="s">
        <v>119</v>
      </c>
      <c r="C76" s="41"/>
    </row>
    <row r="77" spans="1:3" ht="75" x14ac:dyDescent="0.25">
      <c r="A77" s="17">
        <f t="shared" si="3"/>
        <v>92</v>
      </c>
      <c r="B77" s="18" t="s">
        <v>120</v>
      </c>
      <c r="C77" s="41" t="s">
        <v>14</v>
      </c>
    </row>
    <row r="78" spans="1:3" ht="30" x14ac:dyDescent="0.25">
      <c r="A78" s="17">
        <f t="shared" si="3"/>
        <v>93</v>
      </c>
      <c r="B78" s="18" t="s">
        <v>121</v>
      </c>
      <c r="C78" s="41" t="s">
        <v>14</v>
      </c>
    </row>
    <row r="79" spans="1:3" ht="45" x14ac:dyDescent="0.25">
      <c r="A79" s="17">
        <f t="shared" si="3"/>
        <v>94</v>
      </c>
      <c r="B79" s="18" t="s">
        <v>122</v>
      </c>
      <c r="C79" s="41" t="s">
        <v>14</v>
      </c>
    </row>
    <row r="80" spans="1:3" ht="45" x14ac:dyDescent="0.25">
      <c r="A80" s="17">
        <f t="shared" si="3"/>
        <v>95</v>
      </c>
      <c r="B80" s="18" t="s">
        <v>123</v>
      </c>
      <c r="C80" s="41"/>
    </row>
    <row r="81" spans="1:3" ht="90" x14ac:dyDescent="0.25">
      <c r="A81" s="17">
        <f t="shared" si="3"/>
        <v>96</v>
      </c>
      <c r="B81" s="18" t="s">
        <v>124</v>
      </c>
      <c r="C81" s="41" t="s">
        <v>14</v>
      </c>
    </row>
    <row r="82" spans="1:3" ht="45" x14ac:dyDescent="0.25">
      <c r="A82" s="17">
        <f t="shared" si="3"/>
        <v>97</v>
      </c>
      <c r="B82" s="18" t="s">
        <v>125</v>
      </c>
      <c r="C82" s="41" t="s">
        <v>14</v>
      </c>
    </row>
    <row r="83" spans="1:3" ht="45" x14ac:dyDescent="0.25">
      <c r="A83" s="17">
        <f t="shared" si="3"/>
        <v>98</v>
      </c>
      <c r="B83" s="18" t="s">
        <v>126</v>
      </c>
      <c r="C83" s="41" t="s">
        <v>14</v>
      </c>
    </row>
    <row r="84" spans="1:3" ht="45" x14ac:dyDescent="0.25">
      <c r="A84" s="17">
        <f t="shared" si="3"/>
        <v>99</v>
      </c>
      <c r="B84" s="18" t="s">
        <v>127</v>
      </c>
      <c r="C84" s="41"/>
    </row>
    <row r="85" spans="1:3" ht="90" x14ac:dyDescent="0.25">
      <c r="A85" s="17">
        <f t="shared" si="3"/>
        <v>100</v>
      </c>
      <c r="B85" s="18" t="s">
        <v>128</v>
      </c>
      <c r="C85" s="41" t="s">
        <v>14</v>
      </c>
    </row>
    <row r="86" spans="1:3" ht="45" x14ac:dyDescent="0.25">
      <c r="A86" s="17">
        <f t="shared" si="3"/>
        <v>101</v>
      </c>
      <c r="B86" s="18" t="s">
        <v>129</v>
      </c>
      <c r="C86" s="41" t="s">
        <v>14</v>
      </c>
    </row>
    <row r="87" spans="1:3" ht="45" x14ac:dyDescent="0.25">
      <c r="A87" s="17">
        <f t="shared" si="3"/>
        <v>102</v>
      </c>
      <c r="B87" s="18" t="s">
        <v>130</v>
      </c>
      <c r="C87" s="41" t="s">
        <v>14</v>
      </c>
    </row>
    <row r="88" spans="1:3" ht="45" x14ac:dyDescent="0.25">
      <c r="A88" s="17">
        <f t="shared" si="3"/>
        <v>103</v>
      </c>
      <c r="B88" s="18" t="s">
        <v>131</v>
      </c>
      <c r="C88" s="41"/>
    </row>
    <row r="89" spans="1:3" ht="90" x14ac:dyDescent="0.25">
      <c r="A89" s="17">
        <f t="shared" si="3"/>
        <v>104</v>
      </c>
      <c r="B89" s="18" t="s">
        <v>132</v>
      </c>
      <c r="C89" s="41" t="s">
        <v>14</v>
      </c>
    </row>
    <row r="90" spans="1:3" ht="45" x14ac:dyDescent="0.25">
      <c r="A90" s="17">
        <f t="shared" si="3"/>
        <v>105</v>
      </c>
      <c r="B90" s="18" t="s">
        <v>133</v>
      </c>
      <c r="C90" s="41" t="s">
        <v>14</v>
      </c>
    </row>
    <row r="91" spans="1:3" x14ac:dyDescent="0.25"/>
    <row r="92" spans="1:3" x14ac:dyDescent="0.25">
      <c r="A92" s="15" t="s">
        <v>8</v>
      </c>
      <c r="B92" s="15" t="s">
        <v>134</v>
      </c>
      <c r="C92" s="15"/>
    </row>
    <row r="93" spans="1:3" ht="30" x14ac:dyDescent="0.25">
      <c r="A93" s="17">
        <f>A90+1</f>
        <v>106</v>
      </c>
      <c r="B93" s="18" t="s">
        <v>135</v>
      </c>
      <c r="C93" s="40" t="s">
        <v>14</v>
      </c>
    </row>
    <row r="94" spans="1:3" ht="45" x14ac:dyDescent="0.25">
      <c r="A94" s="17">
        <f>A93+1</f>
        <v>107</v>
      </c>
      <c r="B94" s="18" t="s">
        <v>136</v>
      </c>
      <c r="C94" s="34"/>
    </row>
    <row r="95" spans="1:3" ht="45" x14ac:dyDescent="0.25">
      <c r="A95" s="17">
        <f t="shared" ref="A95" si="4">A94+1</f>
        <v>108</v>
      </c>
      <c r="B95" s="18" t="s">
        <v>137</v>
      </c>
      <c r="C95" s="34"/>
    </row>
    <row r="96" spans="1:3" x14ac:dyDescent="0.25"/>
  </sheetData>
  <sheetProtection algorithmName="SHA-512" hashValue="FsjvBZRS4/54+VULztejHTcTB2vAN51i1nT90b9d2PgvSF+7qbFyuScbCP1xeSj6PQBPYsbeR2ujFRpcGl8NDA==" saltValue="gbi4walm65H5QHDPrVZ2XA==" spinCount="100000" sheet="1" formatRows="0"/>
  <mergeCells count="3">
    <mergeCell ref="A38:A60"/>
    <mergeCell ref="B38:B60"/>
    <mergeCell ref="A6:D6"/>
  </mergeCells>
  <conditionalFormatting sqref="C17">
    <cfRule type="expression" dxfId="224" priority="38">
      <formula>$C$17=""</formula>
    </cfRule>
  </conditionalFormatting>
  <conditionalFormatting sqref="C18">
    <cfRule type="expression" dxfId="223" priority="37">
      <formula>$C$18=""</formula>
    </cfRule>
  </conditionalFormatting>
  <conditionalFormatting sqref="C19">
    <cfRule type="expression" dxfId="222" priority="36">
      <formula>$C$19=""</formula>
    </cfRule>
  </conditionalFormatting>
  <conditionalFormatting sqref="C20">
    <cfRule type="expression" dxfId="221" priority="33">
      <formula>LEN($C$19)=3</formula>
    </cfRule>
  </conditionalFormatting>
  <conditionalFormatting sqref="C25">
    <cfRule type="expression" dxfId="220" priority="31">
      <formula>$C$25=""</formula>
    </cfRule>
  </conditionalFormatting>
  <conditionalFormatting sqref="C26:C28">
    <cfRule type="expression" dxfId="219" priority="30">
      <formula>$C$25="Yes"</formula>
    </cfRule>
  </conditionalFormatting>
  <conditionalFormatting sqref="C28">
    <cfRule type="expression" dxfId="218" priority="10">
      <formula>$C$28=""</formula>
    </cfRule>
  </conditionalFormatting>
  <conditionalFormatting sqref="C29">
    <cfRule type="expression" dxfId="217" priority="29">
      <formula>$C$28="Yes"</formula>
    </cfRule>
  </conditionalFormatting>
  <conditionalFormatting sqref="C32">
    <cfRule type="expression" dxfId="216" priority="9">
      <formula>$C$32=""</formula>
    </cfRule>
  </conditionalFormatting>
  <conditionalFormatting sqref="C33">
    <cfRule type="expression" dxfId="215" priority="6">
      <formula>$C$32="Yes"</formula>
    </cfRule>
  </conditionalFormatting>
  <conditionalFormatting sqref="C34">
    <cfRule type="expression" dxfId="214" priority="4">
      <formula>OR($C$33="Yes - Survey Permit",$C$33="Yes - Priority Permit")</formula>
    </cfRule>
  </conditionalFormatting>
  <conditionalFormatting sqref="C35">
    <cfRule type="expression" dxfId="213" priority="3">
      <formula>$C$32="Yes"</formula>
    </cfRule>
  </conditionalFormatting>
  <conditionalFormatting sqref="C63">
    <cfRule type="expression" dxfId="212" priority="28">
      <formula>$C$63=""</formula>
    </cfRule>
  </conditionalFormatting>
  <conditionalFormatting sqref="C64:C71">
    <cfRule type="expression" dxfId="211" priority="22">
      <formula>$C$63="Yes"</formula>
    </cfRule>
  </conditionalFormatting>
  <conditionalFormatting sqref="C65">
    <cfRule type="expression" dxfId="210" priority="21">
      <formula>AND($C$63="Yes",$C$65="")</formula>
    </cfRule>
  </conditionalFormatting>
  <conditionalFormatting sqref="C74">
    <cfRule type="expression" dxfId="209" priority="17">
      <formula>$C$74=""</formula>
    </cfRule>
  </conditionalFormatting>
  <conditionalFormatting sqref="C75 C77:C78">
    <cfRule type="expression" dxfId="208" priority="13">
      <formula>AND($C$74="Yes",C75="")</formula>
    </cfRule>
  </conditionalFormatting>
  <conditionalFormatting sqref="C75 C77:C79 C81:C83 C85:C87 C89:C90">
    <cfRule type="expression" dxfId="207" priority="20">
      <formula>$C$74="Yes"</formula>
    </cfRule>
  </conditionalFormatting>
  <conditionalFormatting sqref="C76">
    <cfRule type="expression" dxfId="206" priority="18">
      <formula>$C$75="Other"</formula>
    </cfRule>
  </conditionalFormatting>
  <conditionalFormatting sqref="C80">
    <cfRule type="expression" dxfId="205" priority="19">
      <formula>$C$79="Other"</formula>
    </cfRule>
  </conditionalFormatting>
  <conditionalFormatting sqref="C84">
    <cfRule type="expression" dxfId="204" priority="2">
      <formula>$C$83="Other"</formula>
    </cfRule>
  </conditionalFormatting>
  <conditionalFormatting sqref="C88">
    <cfRule type="expression" dxfId="203" priority="1">
      <formula>$C$87="Other"</formula>
    </cfRule>
  </conditionalFormatting>
  <conditionalFormatting sqref="C93">
    <cfRule type="expression" dxfId="202" priority="11">
      <formula>$C$93=""</formula>
    </cfRule>
  </conditionalFormatting>
  <conditionalFormatting sqref="C94:C95">
    <cfRule type="expression" dxfId="201" priority="12">
      <formula>$C$93="Yes"</formula>
    </cfRule>
  </conditionalFormatting>
  <conditionalFormatting sqref="E38:E60">
    <cfRule type="expression" dxfId="200" priority="5">
      <formula>AND(C38&lt;&gt;"",E38="")</formula>
    </cfRule>
  </conditionalFormatting>
  <dataValidations count="7">
    <dataValidation type="decimal" allowBlank="1" showInputMessage="1" showErrorMessage="1" error="GPS coordinate should be between -74.000000 and -96.00000" sqref="C22" xr:uid="{6F996892-AF25-4A5E-8F16-3FDCC40666B4}">
      <formula1>-96</formula1>
      <formula2>-74</formula2>
    </dataValidation>
    <dataValidation type="decimal" allowBlank="1" showInputMessage="1" showErrorMessage="1" error="GPS coordinate should be between 41.000000 and 57.000000" sqref="C21" xr:uid="{CE80BAFA-950C-408B-A34A-FC2A1B7E55C3}">
      <formula1>41</formula1>
      <formula2>57</formula2>
    </dataValidation>
    <dataValidation type="list" allowBlank="1" showInputMessage="1" showErrorMessage="1" sqref="C25 C63 C74 C93 C32" xr:uid="{08AA5791-9EF9-4ED3-9EB5-A5D55E6831DB}">
      <formula1>"&lt;select one&gt;, Yes, No"</formula1>
    </dataValidation>
    <dataValidation type="list" allowBlank="1" showInputMessage="1" showErrorMessage="1" sqref="C77 C81 C28 C35 C85 C89" xr:uid="{D51E2740-F016-49C0-8FF3-4EC2C7097CA2}">
      <formula1>"&lt;select one&gt;,Yes,No"</formula1>
    </dataValidation>
    <dataValidation type="list" allowBlank="1" showInputMessage="1" showErrorMessage="1" sqref="C65 C67 C69 C71" xr:uid="{C66EE1CE-41C2-46E1-BB74-0A924206CB43}">
      <formula1>"&lt;select one&gt;, Indigenous Resolution in Support of Proposal Submission, Indigenous Support Confirmation Letter"</formula1>
    </dataValidation>
    <dataValidation type="list" allowBlank="1" showInputMessage="1" showErrorMessage="1" sqref="C78 C82 C86 C90" xr:uid="{C1D8ECDA-5170-4991-BF9F-79BE532C7F92}">
      <formula1>"&lt;select one&gt;, Muncipal Resolution in Support of Proposal Submission, Blanket Municipal Support Resolution together with a Blanket MS Confirmation Letter"</formula1>
    </dataValidation>
    <dataValidation type="list" allowBlank="1" showInputMessage="1" showErrorMessage="1" sqref="C33" xr:uid="{12AC951E-1248-403A-AA16-10BF0FE2E03F}">
      <formula1>"&lt;select one&gt;,Yes - Survey Permit, Yes - Priority Permit,No"</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A6F771B-699E-49B6-8EDF-F5BAD07900E2}">
          <x14:formula1>
            <xm:f>'Workbook Lists'!$N$2:$N$52</xm:f>
          </x14:formula1>
          <xm:sqref>C19</xm:sqref>
        </x14:dataValidation>
        <x14:dataValidation type="list" allowBlank="1" showInputMessage="1" showErrorMessage="1" xr:uid="{DD85219A-21C9-44BE-AB80-AC11FC5C39FB}">
          <x14:formula1>
            <xm:f>'Workbook Lists'!$M$2:$M$52</xm:f>
          </x14:formula1>
          <xm:sqref>C18</xm:sqref>
        </x14:dataValidation>
        <x14:dataValidation type="list" allowBlank="1" showInputMessage="1" showErrorMessage="1" xr:uid="{77A6FC0F-4A63-4299-8FA2-B4F536B39346}">
          <x14:formula1>
            <xm:f>'Workbook Lists'!$L$2:$L$52</xm:f>
          </x14:formula1>
          <xm:sqref>C17</xm:sqref>
        </x14:dataValidation>
        <x14:dataValidation type="list" allowBlank="1" showInputMessage="1" showErrorMessage="1" xr:uid="{F45DA716-DD01-4F86-B0BC-F0B1D5A8F976}">
          <x14:formula1>
            <xm:f>'Workbook Lists'!$A$2:$A$447</xm:f>
          </x14:formula1>
          <xm:sqref>C79 C75 C83 C87</xm:sqref>
        </x14:dataValidation>
        <x14:dataValidation type="list" allowBlank="1" showInputMessage="1" showErrorMessage="1" xr:uid="{A809A1A6-9A13-464F-9343-EB93FF014CC3}">
          <x14:formula1>
            <xm:f>'Workbook Lists'!$O$2:$O$6</xm:f>
          </x14:formula1>
          <xm:sqref>E38:E60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90E01-AF8C-4C1D-9F89-6C6E14C569D6}">
  <dimension ref="A1:E208"/>
  <sheetViews>
    <sheetView showGridLines="0" zoomScale="110" zoomScaleNormal="110" workbookViewId="0">
      <selection activeCell="C18" sqref="C18"/>
    </sheetView>
  </sheetViews>
  <sheetFormatPr defaultColWidth="0" defaultRowHeight="15" zeroHeight="1" x14ac:dyDescent="0.25"/>
  <cols>
    <col min="1" max="1" width="5.7109375" customWidth="1"/>
    <col min="2" max="2" width="55.7109375" customWidth="1"/>
    <col min="3" max="5" width="35.7109375" customWidth="1"/>
    <col min="6" max="16384" width="9.140625" hidden="1"/>
  </cols>
  <sheetData>
    <row r="1" spans="1:5" x14ac:dyDescent="0.25">
      <c r="B1" s="6"/>
      <c r="E1" s="88" t="str">
        <f>'Proponent Information'!C1</f>
        <v>LLT(c)PF-PW100(v2)</v>
      </c>
    </row>
    <row r="2" spans="1:5" ht="21" x14ac:dyDescent="0.35">
      <c r="A2" s="7" t="str">
        <f>'Proponent Information'!A2</f>
        <v>LLT(c) RFP Proposal Workbook</v>
      </c>
      <c r="B2" s="8"/>
      <c r="C2" s="2"/>
      <c r="D2" s="2"/>
      <c r="E2" s="2"/>
    </row>
    <row r="3" spans="1:5" x14ac:dyDescent="0.25">
      <c r="A3" s="9"/>
      <c r="B3" s="8"/>
      <c r="C3" s="2"/>
      <c r="D3" s="2"/>
      <c r="E3" s="2"/>
    </row>
    <row r="4" spans="1:5" x14ac:dyDescent="0.25">
      <c r="A4" s="10" t="s">
        <v>138</v>
      </c>
      <c r="B4" s="6"/>
    </row>
    <row r="5" spans="1:5" x14ac:dyDescent="0.25">
      <c r="A5" s="11" t="s">
        <v>2</v>
      </c>
      <c r="B5" s="12"/>
      <c r="C5" s="13"/>
    </row>
    <row r="6" spans="1:5" ht="27" customHeight="1" x14ac:dyDescent="0.25">
      <c r="A6" s="90" t="s">
        <v>3</v>
      </c>
      <c r="B6" s="90"/>
      <c r="C6" s="90"/>
      <c r="D6" s="90"/>
    </row>
    <row r="7" spans="1:5" x14ac:dyDescent="0.25">
      <c r="A7" s="11" t="s">
        <v>4</v>
      </c>
      <c r="B7" s="14"/>
      <c r="C7" s="11"/>
    </row>
    <row r="8" spans="1:5" x14ac:dyDescent="0.25">
      <c r="A8" s="11" t="s">
        <v>5</v>
      </c>
      <c r="B8" s="14"/>
      <c r="C8" s="11"/>
    </row>
    <row r="9" spans="1:5" x14ac:dyDescent="0.25">
      <c r="A9" s="11" t="s">
        <v>6</v>
      </c>
      <c r="B9" s="14"/>
      <c r="C9" s="11"/>
    </row>
    <row r="10" spans="1:5" x14ac:dyDescent="0.25">
      <c r="A10" s="11" t="s">
        <v>7</v>
      </c>
      <c r="B10" s="14"/>
      <c r="C10" s="11"/>
    </row>
    <row r="11" spans="1:5" x14ac:dyDescent="0.25">
      <c r="A11" s="11"/>
      <c r="B11" s="14"/>
      <c r="C11" s="11"/>
    </row>
    <row r="12" spans="1:5" ht="15" customHeight="1" x14ac:dyDescent="0.25">
      <c r="A12" s="15" t="s">
        <v>8</v>
      </c>
      <c r="B12" s="16" t="s">
        <v>9</v>
      </c>
      <c r="C12" s="15"/>
    </row>
    <row r="13" spans="1:5" x14ac:dyDescent="0.25">
      <c r="A13" s="17">
        <v>1</v>
      </c>
      <c r="B13" s="18" t="str">
        <f>'Proponent Information'!$B$13</f>
        <v xml:space="preserve">LLT Capacity Project Unique Project ID: </v>
      </c>
      <c r="C13" s="21" t="str">
        <f>IF('Proponent Information'!$C$13="","",'Proponent Information'!$C$13)</f>
        <v/>
      </c>
    </row>
    <row r="14" spans="1:5" x14ac:dyDescent="0.25">
      <c r="A14" s="11"/>
      <c r="B14" s="6"/>
    </row>
    <row r="15" spans="1:5" ht="15" customHeight="1" x14ac:dyDescent="0.25">
      <c r="A15" s="15" t="s">
        <v>8</v>
      </c>
      <c r="B15" s="15" t="s">
        <v>139</v>
      </c>
      <c r="C15" s="15"/>
    </row>
    <row r="16" spans="1:5" x14ac:dyDescent="0.25">
      <c r="A16" s="17">
        <f>MAX('Project Site Information'!A:A)+1</f>
        <v>109</v>
      </c>
      <c r="B16" s="18" t="s">
        <v>140</v>
      </c>
      <c r="C16" s="21" t="str">
        <f>IF(OR('Project Information'!C17="&lt;select one&gt;",'Project Information'!C17=""),"",IF('Project Information'!C17="other",'Project Information'!#REF!,'Project Information'!C17))</f>
        <v>Storage</v>
      </c>
    </row>
    <row r="17" spans="1:5" x14ac:dyDescent="0.25">
      <c r="A17" s="17">
        <f>A16+1</f>
        <v>110</v>
      </c>
      <c r="B17" s="18" t="str">
        <f>_xlfn.CONCAT("LLT Capacity Project technology type (per item #",'Project Information'!A19,"):")</f>
        <v>LLT Capacity Project technology type (per item #38):</v>
      </c>
      <c r="C17" s="21" t="str">
        <f>IF(OR('Project Information'!C18="&lt;select one&gt;",'Project Information'!C18=""),"",IF('Project Information'!C18="other",'Project Information'!C19,'Project Information'!C18))</f>
        <v/>
      </c>
    </row>
    <row r="18" spans="1:5" ht="30" x14ac:dyDescent="0.25">
      <c r="A18" s="17">
        <f>A17+1</f>
        <v>111</v>
      </c>
      <c r="B18" s="18" t="s">
        <v>141</v>
      </c>
      <c r="C18" s="40" t="s">
        <v>14</v>
      </c>
    </row>
    <row r="19" spans="1:5" ht="45" x14ac:dyDescent="0.25">
      <c r="A19" s="17">
        <f t="shared" ref="A19:A22" si="0">A18+1</f>
        <v>112</v>
      </c>
      <c r="B19" s="18" t="s">
        <v>142</v>
      </c>
      <c r="C19" s="41"/>
    </row>
    <row r="20" spans="1:5" ht="45" x14ac:dyDescent="0.25">
      <c r="A20" s="17">
        <f t="shared" si="0"/>
        <v>113</v>
      </c>
      <c r="B20" s="18" t="s">
        <v>143</v>
      </c>
      <c r="C20" s="41" t="s">
        <v>14</v>
      </c>
    </row>
    <row r="21" spans="1:5" ht="30" x14ac:dyDescent="0.25">
      <c r="A21" s="17">
        <f t="shared" si="0"/>
        <v>114</v>
      </c>
      <c r="B21" s="18" t="s">
        <v>144</v>
      </c>
      <c r="C21" s="41" t="s">
        <v>14</v>
      </c>
    </row>
    <row r="22" spans="1:5" ht="30" x14ac:dyDescent="0.25">
      <c r="A22" s="17">
        <f t="shared" si="0"/>
        <v>115</v>
      </c>
      <c r="B22" s="18" t="s">
        <v>145</v>
      </c>
      <c r="C22" s="40" t="s">
        <v>14</v>
      </c>
    </row>
    <row r="23" spans="1:5" x14ac:dyDescent="0.25">
      <c r="A23" s="23"/>
      <c r="B23" s="24"/>
      <c r="C23" s="24"/>
    </row>
    <row r="24" spans="1:5" ht="15" customHeight="1" x14ac:dyDescent="0.25">
      <c r="A24" s="15" t="s">
        <v>8</v>
      </c>
      <c r="B24" s="15" t="s">
        <v>146</v>
      </c>
      <c r="C24" s="15" t="s">
        <v>147</v>
      </c>
      <c r="D24" s="15" t="s">
        <v>148</v>
      </c>
      <c r="E24" s="15" t="s">
        <v>149</v>
      </c>
    </row>
    <row r="25" spans="1:5" ht="30" x14ac:dyDescent="0.25">
      <c r="A25" s="17">
        <f>A22+1</f>
        <v>116</v>
      </c>
      <c r="B25" s="19" t="str">
        <f>_xlfn.CONCAT("Nameplate Capacity (MW) (Contract Capacity value as input in item #",'Project Information'!A21,", #",'Project Information'!A27," and #",'Project Information'!A32," as applicable):")</f>
        <v>Nameplate Capacity (MW) (Contract Capacity value as input in item #40, #46 and #51 as applicable):</v>
      </c>
      <c r="C25" s="1" t="str">
        <f>IF('Project Information'!C21="",_xlfn.CONCAT("Complete item #",'Project Information'!A21),'Project Information'!C21)</f>
        <v>Complete item #40</v>
      </c>
      <c r="D25" s="1" t="str">
        <f>IF(OR('Project Information'!C26="&lt;select one&gt;",'Project Information'!C26="No",'Project Information'!C26=""),"",IF('Project Information'!C27="",_xlfn.CONCAT("Complete item #",'Project Information'!A27),'Project Information'!C27))</f>
        <v/>
      </c>
      <c r="E25" s="1" t="str">
        <f>IF(OR('Project Information'!C26="&lt;select one&gt;",'Project Information'!C26="No",'Project Information'!C26="",'Project Information'!C26="Yes - 1 Proposal PQ Alternate"),"",IF('Project Information'!C32="",_xlfn.CONCAT("Complete item #",'Project Information'!A32),'Project Information'!C32))</f>
        <v/>
      </c>
    </row>
    <row r="26" spans="1:5" ht="30" x14ac:dyDescent="0.25">
      <c r="A26" s="17">
        <f>A25+1</f>
        <v>117</v>
      </c>
      <c r="B26" s="19" t="str">
        <f>_xlfn.CONCAT("Total nameplate rating of the Project output type identified in item #",A18," (MVA) (value to 2 decimal places):")</f>
        <v>Total nameplate rating of the Project output type identified in item #111 (MVA) (value to 2 decimal places):</v>
      </c>
      <c r="C26" s="48"/>
      <c r="D26" s="48"/>
      <c r="E26" s="48"/>
    </row>
    <row r="27" spans="1:5" ht="30" x14ac:dyDescent="0.25">
      <c r="A27" s="17">
        <f t="shared" ref="A27:A30" si="1">A26+1</f>
        <v>118</v>
      </c>
      <c r="B27" s="19" t="str">
        <f>_xlfn.CONCAT("Contract Capacity (Summer) (MW) (value as input in item #",'Project Information'!A22,", #",'Project Information'!A28," and #",'Project Information'!A33," as applicable):")</f>
        <v>Contract Capacity (Summer) (MW) (value as input in item #41, #47 and #52 as applicable):</v>
      </c>
      <c r="C27" s="1" t="str">
        <f>IF('Project Information'!C22="",_xlfn.CONCAT("Complete item #",'Project Information'!A22),'Project Information'!C22)</f>
        <v>Complete item #41</v>
      </c>
      <c r="D27" s="1" t="str">
        <f>IF(OR('Project Information'!C26="&lt;select one&gt;",'Project Information'!C26="No",'Project Information'!C26=""),"",IF('Project Information'!C28="",_xlfn.CONCAT("Complete item #",'Project Information'!A28),'Project Information'!C28))</f>
        <v/>
      </c>
      <c r="E27" s="1" t="str">
        <f>IF(OR('Project Information'!C26="&lt;select one&gt;",'Project Information'!C26="No",'Project Information'!C26="",'Project Information'!C26="Yes - 1 Proposal PQ Alternate"),"",IF('Project Information'!C33="",_xlfn.CONCAT("Complete item #",'Project Information'!A33),'Project Information'!C33))</f>
        <v/>
      </c>
    </row>
    <row r="28" spans="1:5" ht="30" x14ac:dyDescent="0.25">
      <c r="A28" s="17">
        <f t="shared" si="1"/>
        <v>119</v>
      </c>
      <c r="B28" s="18" t="str">
        <f>_xlfn.CONCAT("Withdrawal Capability (Summer) (MW) (value as input in item #",'Project Information'!A23,", #",'Project Information'!A29," and #",'Project Information'!A34," as applicable):")</f>
        <v>Withdrawal Capability (Summer) (MW) (value as input in item #42, #48 and #53 as applicable):</v>
      </c>
      <c r="C28" s="1" t="str">
        <f>IF('Project Information'!C23="",_xlfn.CONCAT("Complete item #",'Project Information'!A23),'Project Information'!C23)</f>
        <v>Complete item #42</v>
      </c>
      <c r="D28" s="1" t="str">
        <f>IF(OR('Project Information'!C26="&lt;select one&gt;",'Project Information'!C26="No",'Project Information'!C26=""),"",IF('Project Information'!C29="",_xlfn.CONCAT("Complete item #",'Project Information'!A29),'Project Information'!C29))</f>
        <v/>
      </c>
      <c r="E28" s="1" t="str">
        <f>IF(OR('Project Information'!C26="&lt;select one&gt;",'Project Information'!C26="No",'Project Information'!C26="",'Project Information'!C26="Yes - 1 Proposal PQ Alternate"),"",IF('Project Information'!C34="",_xlfn.CONCAT("Complete item #",'Project Information'!A34),'Project Information'!C34))</f>
        <v/>
      </c>
    </row>
    <row r="29" spans="1:5" ht="30" x14ac:dyDescent="0.25">
      <c r="A29" s="17">
        <f t="shared" si="1"/>
        <v>120</v>
      </c>
      <c r="B29" s="18" t="str">
        <f>_xlfn.CONCAT("Contract Capacity (Winter) (MW) (value as input in item #",'Project Information'!A24,", #",'Project Information'!A30," and #",'Project Information'!A35," as applicable):")</f>
        <v>Contract Capacity (Winter) (MW) (value as input in item #43, #49 and #54 as applicable):</v>
      </c>
      <c r="C29" s="1" t="str">
        <f>IF('Project Information'!C24="",_xlfn.CONCAT("Complete item #",'Project Information'!A24),'Project Information'!C24)</f>
        <v>Complete item #43</v>
      </c>
      <c r="D29" s="1" t="str">
        <f>IF(OR('Project Information'!C26="&lt;select one&gt;",'Project Information'!C26="No",'Project Information'!C26=""),"",IF('Project Information'!C30="",_xlfn.CONCAT("Complete item #",'Project Information'!A30),'Project Information'!C30))</f>
        <v/>
      </c>
      <c r="E29" s="1" t="str">
        <f>IF(OR('Project Information'!C26="&lt;select one&gt;",'Project Information'!C26="No",'Project Information'!C26="",'Project Information'!C26="Yes - 1 Proposal PQ Alternate"),"",IF('Project Information'!C35="",_xlfn.CONCAT("Complete item #",'Project Information'!A35),'Project Information'!C35))</f>
        <v/>
      </c>
    </row>
    <row r="30" spans="1:5" ht="30" x14ac:dyDescent="0.25">
      <c r="A30" s="17">
        <f t="shared" si="1"/>
        <v>121</v>
      </c>
      <c r="B30" s="18" t="str">
        <f>_xlfn.CONCAT("Withdrawal Capability (Winter) (MW) (value as input in item #",'Project Information'!A25,", #",'Project Information'!A31," and #",'Project Information'!A36," as applicable):")</f>
        <v>Withdrawal Capability (Winter) (MW) (value as input in item #44, #50 and #55 as applicable):</v>
      </c>
      <c r="C30" s="1" t="str">
        <f>IF('Project Information'!C25="",_xlfn.CONCAT("Complete item #",'Project Information'!A25),'Project Information'!C25)</f>
        <v>Complete item #44</v>
      </c>
      <c r="D30" s="1" t="str">
        <f>IF(OR('Project Information'!C26="&lt;select one&gt;",'Project Information'!C26="No",'Project Information'!C26=""),"",IF('Project Information'!C31="",_xlfn.CONCAT("Complete item #",'Project Information'!A31),'Project Information'!C31))</f>
        <v/>
      </c>
      <c r="E30" s="1" t="str">
        <f>IF(OR('Project Information'!C26="&lt;select one&gt;",'Project Information'!C26="No",'Project Information'!C26="",'Project Information'!C26="Yes - 1 Proposal PQ Alternate"),"",IF('Project Information'!C36="",_xlfn.CONCAT("Complete item #",'Project Information'!A36),'Project Information'!C36))</f>
        <v/>
      </c>
    </row>
    <row r="31" spans="1:5" ht="75.75" customHeight="1" x14ac:dyDescent="0.25">
      <c r="A31" s="17">
        <f>A30+1</f>
        <v>122</v>
      </c>
      <c r="B31" s="18" t="s">
        <v>150</v>
      </c>
      <c r="C31" s="86"/>
      <c r="D31" s="86"/>
      <c r="E31" s="86"/>
    </row>
    <row r="32" spans="1:5" x14ac:dyDescent="0.25"/>
    <row r="33" spans="1:5" ht="15" customHeight="1" x14ac:dyDescent="0.25">
      <c r="A33" s="15" t="s">
        <v>8</v>
      </c>
      <c r="B33" s="15" t="s">
        <v>151</v>
      </c>
      <c r="C33" s="15" t="s">
        <v>152</v>
      </c>
      <c r="D33" s="15" t="s">
        <v>148</v>
      </c>
      <c r="E33" s="15" t="s">
        <v>149</v>
      </c>
    </row>
    <row r="34" spans="1:5" x14ac:dyDescent="0.25">
      <c r="A34" s="17">
        <f>A31+1</f>
        <v>123</v>
      </c>
      <c r="B34" s="18" t="s">
        <v>153</v>
      </c>
      <c r="C34" s="49" t="s">
        <v>14</v>
      </c>
      <c r="D34" s="20" t="str">
        <f>IF(D$25="","",IF(OR($C34="&lt;select one&gt;",$C34=""),"",$C34))</f>
        <v/>
      </c>
      <c r="E34" s="20" t="str">
        <f t="shared" ref="D34:E42" si="2">IF(E$25="","",IF(OR($C34="&lt;select one&gt;",$C34=""),"",$C34))</f>
        <v/>
      </c>
    </row>
    <row r="35" spans="1:5" x14ac:dyDescent="0.25">
      <c r="A35" s="17">
        <f>A34+1</f>
        <v>124</v>
      </c>
      <c r="B35" s="18" t="s">
        <v>154</v>
      </c>
      <c r="C35" s="49"/>
      <c r="D35" s="20" t="str">
        <f>IF(D$25="","",IF($C35="","",$C35))</f>
        <v/>
      </c>
      <c r="E35" s="20" t="str">
        <f>IF(E$25="","",IF($C35="","",$C35))</f>
        <v/>
      </c>
    </row>
    <row r="36" spans="1:5" x14ac:dyDescent="0.25">
      <c r="A36" s="17">
        <f>A35+1</f>
        <v>125</v>
      </c>
      <c r="B36" s="18" t="s">
        <v>155</v>
      </c>
      <c r="C36" s="50" t="s">
        <v>14</v>
      </c>
      <c r="D36" s="20" t="str">
        <f t="shared" si="2"/>
        <v/>
      </c>
      <c r="E36" s="20" t="str">
        <f t="shared" si="2"/>
        <v/>
      </c>
    </row>
    <row r="37" spans="1:5" ht="45.6" customHeight="1" x14ac:dyDescent="0.25">
      <c r="A37" s="17">
        <f t="shared" ref="A37:A118" si="3">A36+1</f>
        <v>126</v>
      </c>
      <c r="B37" s="18" t="s">
        <v>156</v>
      </c>
      <c r="C37" s="50" t="s">
        <v>14</v>
      </c>
      <c r="D37" s="20" t="str">
        <f t="shared" si="2"/>
        <v/>
      </c>
      <c r="E37" s="20" t="str">
        <f t="shared" si="2"/>
        <v/>
      </c>
    </row>
    <row r="38" spans="1:5" x14ac:dyDescent="0.25">
      <c r="A38" s="17">
        <f t="shared" si="3"/>
        <v>127</v>
      </c>
      <c r="B38" s="18" t="s">
        <v>157</v>
      </c>
      <c r="C38" s="49"/>
      <c r="D38" s="20" t="str">
        <f t="shared" si="2"/>
        <v/>
      </c>
      <c r="E38" s="20" t="str">
        <f t="shared" si="2"/>
        <v/>
      </c>
    </row>
    <row r="39" spans="1:5" x14ac:dyDescent="0.25">
      <c r="A39" s="17">
        <f t="shared" si="3"/>
        <v>128</v>
      </c>
      <c r="B39" s="18" t="s">
        <v>158</v>
      </c>
      <c r="C39" s="49"/>
      <c r="D39" s="20" t="str">
        <f t="shared" si="2"/>
        <v/>
      </c>
      <c r="E39" s="20" t="str">
        <f t="shared" si="2"/>
        <v/>
      </c>
    </row>
    <row r="40" spans="1:5" ht="45" x14ac:dyDescent="0.25">
      <c r="A40" s="17">
        <f t="shared" si="3"/>
        <v>129</v>
      </c>
      <c r="B40" s="18" t="s">
        <v>159</v>
      </c>
      <c r="C40" s="50"/>
      <c r="D40" s="25" t="str">
        <f t="shared" si="2"/>
        <v/>
      </c>
      <c r="E40" s="25" t="str">
        <f t="shared" si="2"/>
        <v/>
      </c>
    </row>
    <row r="41" spans="1:5" ht="45" x14ac:dyDescent="0.25">
      <c r="A41" s="17">
        <f t="shared" si="3"/>
        <v>130</v>
      </c>
      <c r="B41" s="18" t="s">
        <v>160</v>
      </c>
      <c r="C41" s="50"/>
      <c r="D41" s="25" t="str">
        <f t="shared" si="2"/>
        <v/>
      </c>
      <c r="E41" s="25" t="str">
        <f t="shared" si="2"/>
        <v/>
      </c>
    </row>
    <row r="42" spans="1:5" ht="30" x14ac:dyDescent="0.25">
      <c r="A42" s="22">
        <f t="shared" si="3"/>
        <v>131</v>
      </c>
      <c r="B42" s="18" t="s">
        <v>161</v>
      </c>
      <c r="C42" s="50" t="s">
        <v>14</v>
      </c>
      <c r="D42" s="25" t="str">
        <f t="shared" si="2"/>
        <v/>
      </c>
      <c r="E42" s="25" t="str">
        <f t="shared" si="2"/>
        <v/>
      </c>
    </row>
    <row r="43" spans="1:5" ht="75" x14ac:dyDescent="0.25">
      <c r="A43" s="17">
        <f t="shared" si="3"/>
        <v>132</v>
      </c>
      <c r="B43" s="18" t="s">
        <v>162</v>
      </c>
      <c r="C43" s="49" t="s">
        <v>14</v>
      </c>
      <c r="D43" s="49" t="s">
        <v>14</v>
      </c>
      <c r="E43" s="49" t="s">
        <v>14</v>
      </c>
    </row>
    <row r="44" spans="1:5" ht="15" customHeight="1" x14ac:dyDescent="0.25">
      <c r="A44" s="26"/>
      <c r="B44" s="27" t="s">
        <v>163</v>
      </c>
      <c r="C44" s="89" t="s">
        <v>147</v>
      </c>
      <c r="D44" s="4" t="s">
        <v>164</v>
      </c>
      <c r="E44" s="4" t="s">
        <v>165</v>
      </c>
    </row>
    <row r="45" spans="1:5" ht="31.5" x14ac:dyDescent="0.25">
      <c r="A45" s="17">
        <f>A43+1</f>
        <v>133</v>
      </c>
      <c r="B45" s="18" t="s">
        <v>166</v>
      </c>
      <c r="C45" s="49"/>
      <c r="D45" s="49" t="s">
        <v>14</v>
      </c>
      <c r="E45" s="49" t="s">
        <v>14</v>
      </c>
    </row>
    <row r="46" spans="1:5" ht="45" x14ac:dyDescent="0.25">
      <c r="A46" s="17">
        <f t="shared" si="3"/>
        <v>134</v>
      </c>
      <c r="B46" s="18" t="s">
        <v>167</v>
      </c>
      <c r="C46" s="50"/>
      <c r="D46" s="51"/>
      <c r="E46" s="51"/>
    </row>
    <row r="47" spans="1:5" ht="48.75" customHeight="1" x14ac:dyDescent="0.25">
      <c r="A47" s="17">
        <f t="shared" si="3"/>
        <v>135</v>
      </c>
      <c r="B47" s="18" t="s">
        <v>168</v>
      </c>
      <c r="C47" s="50"/>
      <c r="D47" s="51"/>
      <c r="E47" s="51"/>
    </row>
    <row r="48" spans="1:5" ht="60" x14ac:dyDescent="0.25">
      <c r="A48" s="17">
        <f t="shared" si="3"/>
        <v>136</v>
      </c>
      <c r="B48" s="18" t="str">
        <f>_xlfn.CONCAT("Nameplate Capacity allocated to the 1st Circuit (MW) (value to 2 decimal places): &lt;the total Nameplate Capacity allocated to all identified Circuits should exactly match the applicable Nameplate Capacity in item #",$A$25,"&gt;")</f>
        <v>Nameplate Capacity allocated to the 1st Circuit (MW) (value to 2 decimal places): &lt;the total Nameplate Capacity allocated to all identified Circuits should exactly match the applicable Nameplate Capacity in item #116&gt;</v>
      </c>
      <c r="C48" s="52"/>
      <c r="D48" s="52"/>
      <c r="E48" s="52"/>
    </row>
    <row r="49" spans="1:5" ht="75" x14ac:dyDescent="0.25">
      <c r="A49" s="17">
        <f t="shared" si="3"/>
        <v>137</v>
      </c>
      <c r="B49" s="19" t="str">
        <f>_xlfn.CONCAT(_xlfn._LONGTEXT("Portion of the Contract Capacity (Summer) to be injected at the 1st Circuit (MW) (value to 2 decimal places): &lt;the total  Contract Capacity (Summer) to be injected across all identified Circuits should exactly match the applicable Contract Capacity (Summe","r) in item #"),$A$27,"&gt;")</f>
        <v>Portion of the Contract Capacity (Summer) to be injected at the 1st Circuit (MW) (value to 2 decimal places): &lt;the total  Contract Capacity (Summer) to be injected across all identified Circuits should exactly match the applicable Contract Capacity (Summer) in item #118&gt;</v>
      </c>
      <c r="C49" s="52"/>
      <c r="D49" s="52"/>
      <c r="E49" s="52"/>
    </row>
    <row r="50" spans="1:5" ht="90" x14ac:dyDescent="0.25">
      <c r="A50" s="17">
        <f t="shared" si="3"/>
        <v>138</v>
      </c>
      <c r="B50" s="19" t="str">
        <f>_xlfn.CONCAT(_xlfn._LONGTEXT("Portion of the Withdrawal Capability (Summer) to be withdrawn at the 1st Circuit (MW) (value to 2 decimal places): &lt;the total Withdrawal Capability (Summer) to be withdrawn across all identified Circuits should exactly match the applicable Withdrawal Capa","bility (Summer) in item #"),$A$28,"&gt;")</f>
        <v>Portion of the Withdrawal Capability (Summer) to be withdrawn at the 1st Circuit (MW) (value to 2 decimal places): &lt;the total Withdrawal Capability (Summer) to be withdrawn across all identified Circuits should exactly match the applicable Withdrawal Capability (Summer) in item #119&gt;</v>
      </c>
      <c r="C50" s="52"/>
      <c r="D50" s="52"/>
      <c r="E50" s="52"/>
    </row>
    <row r="51" spans="1:5" ht="75" x14ac:dyDescent="0.25">
      <c r="A51" s="17">
        <f t="shared" si="3"/>
        <v>139</v>
      </c>
      <c r="B51" s="19" t="str">
        <f>_xlfn.CONCAT(_xlfn._LONGTEXT("Portion of the Contract Capacity (Winter) to be injected at the 1st Circuit (MW) (value to 2 decimal places): &lt;the total  Contract Capacity (Winter) to be injected across all identified Circuits should exactly match the applicable Contract Capacity (Winte","r) in item #"),$A$29,"&gt;")</f>
        <v>Portion of the Contract Capacity (Winter) to be injected at the 1st Circuit (MW) (value to 2 decimal places): &lt;the total  Contract Capacity (Winter) to be injected across all identified Circuits should exactly match the applicable Contract Capacity (Winter) in item #120&gt;</v>
      </c>
      <c r="C51" s="52"/>
      <c r="D51" s="52"/>
      <c r="E51" s="52"/>
    </row>
    <row r="52" spans="1:5" ht="72" customHeight="1" x14ac:dyDescent="0.25">
      <c r="A52" s="17">
        <f t="shared" si="3"/>
        <v>140</v>
      </c>
      <c r="B52" s="19" t="str">
        <f>_xlfn.CONCAT(_xlfn._LONGTEXT("Portion of the Withdrawal Capability (Winter) to be withdrawn at the 1st Circuit (MW) (value to 2 decimal places): &lt;the total Withdrawal Capability (Winter) to be withdrawn across all identified Circuits should exactly match the applicable Withdrawal Capa","bility (Winter) in item #"),$A$30,"&gt;")</f>
        <v>Portion of the Withdrawal Capability (Winter) to be withdrawn at the 1st Circuit (MW) (value to 2 decimal places): &lt;the total Withdrawal Capability (Winter) to be withdrawn across all identified Circuits should exactly match the applicable Withdrawal Capability (Winter) in item #121&gt;</v>
      </c>
      <c r="C52" s="52"/>
      <c r="D52" s="52"/>
      <c r="E52" s="52"/>
    </row>
    <row r="53" spans="1:5" ht="15" customHeight="1" x14ac:dyDescent="0.25">
      <c r="A53" s="26"/>
      <c r="B53" s="27" t="s">
        <v>169</v>
      </c>
      <c r="C53" s="89" t="s">
        <v>147</v>
      </c>
      <c r="D53" s="4" t="s">
        <v>164</v>
      </c>
      <c r="E53" s="4" t="s">
        <v>165</v>
      </c>
    </row>
    <row r="54" spans="1:5" ht="31.5" x14ac:dyDescent="0.25">
      <c r="A54" s="17">
        <f>A52+1</f>
        <v>141</v>
      </c>
      <c r="B54" s="18" t="s">
        <v>170</v>
      </c>
      <c r="C54" s="49"/>
      <c r="D54" s="49" t="s">
        <v>14</v>
      </c>
      <c r="E54" s="49" t="s">
        <v>14</v>
      </c>
    </row>
    <row r="55" spans="1:5" ht="60" x14ac:dyDescent="0.25">
      <c r="A55" s="17">
        <f t="shared" si="3"/>
        <v>142</v>
      </c>
      <c r="B55" s="18" t="s">
        <v>171</v>
      </c>
      <c r="C55" s="50"/>
      <c r="D55" s="51"/>
      <c r="E55" s="51"/>
    </row>
    <row r="56" spans="1:5" ht="47.25" customHeight="1" x14ac:dyDescent="0.25">
      <c r="A56" s="17">
        <f t="shared" si="3"/>
        <v>143</v>
      </c>
      <c r="B56" s="18" t="s">
        <v>172</v>
      </c>
      <c r="C56" s="50"/>
      <c r="D56" s="51"/>
      <c r="E56" s="51"/>
    </row>
    <row r="57" spans="1:5" ht="60" x14ac:dyDescent="0.25">
      <c r="A57" s="17">
        <f t="shared" si="3"/>
        <v>144</v>
      </c>
      <c r="B57" s="18" t="str">
        <f>_xlfn.CONCAT("Nameplate Capacity allocated to the 2nd Circuit (MW) (value to 2 decimal places): &lt;the total Nameplate Capacity allocated to all identified Circuits should exactly match the applicable Nameplate Capacity in item #",$A$25,"&gt;")</f>
        <v>Nameplate Capacity allocated to the 2nd Circuit (MW) (value to 2 decimal places): &lt;the total Nameplate Capacity allocated to all identified Circuits should exactly match the applicable Nameplate Capacity in item #116&gt;</v>
      </c>
      <c r="C57" s="52"/>
      <c r="D57" s="52"/>
      <c r="E57" s="52"/>
    </row>
    <row r="58" spans="1:5" ht="75" x14ac:dyDescent="0.25">
      <c r="A58" s="17">
        <f t="shared" si="3"/>
        <v>145</v>
      </c>
      <c r="B58" s="19" t="str">
        <f>_xlfn.CONCAT(_xlfn._LONGTEXT("Portion of the Contract Capacity (Summer) to be injected at the 2nd Circuit (MW) (value to 2 decimal places): &lt;the total  Contract Capacity (Summer) to be injected across all identified Circuits should exactly match the applicable Contract Capacity (Summe","r) in item #"),$A$27,"&gt;")</f>
        <v>Portion of the Contract Capacity (Summer) to be injected at the 2nd Circuit (MW) (value to 2 decimal places): &lt;the total  Contract Capacity (Summer) to be injected across all identified Circuits should exactly match the applicable Contract Capacity (Summer) in item #118&gt;</v>
      </c>
      <c r="C58" s="52"/>
      <c r="D58" s="52"/>
      <c r="E58" s="52"/>
    </row>
    <row r="59" spans="1:5" ht="90" x14ac:dyDescent="0.25">
      <c r="A59" s="17">
        <f t="shared" si="3"/>
        <v>146</v>
      </c>
      <c r="B59" s="19" t="str">
        <f>_xlfn.CONCAT(_xlfn._LONGTEXT("Portion of the Withdrawal Capability (Summer) to be withdrawn at the 2nd Circuit (MW) (value to 2 decimal places): &lt;the total Withdrawal Capability (Summer) to be withdrawn across all identified Circuits should exactly match the applicable Withdrawal Capa","bility (Summer) in item #"),$A$28,"&gt;")</f>
        <v>Portion of the Withdrawal Capability (Summer) to be withdrawn at the 2nd Circuit (MW) (value to 2 decimal places): &lt;the total Withdrawal Capability (Summer) to be withdrawn across all identified Circuits should exactly match the applicable Withdrawal Capability (Summer) in item #119&gt;</v>
      </c>
      <c r="C59" s="52"/>
      <c r="D59" s="52"/>
      <c r="E59" s="52"/>
    </row>
    <row r="60" spans="1:5" ht="75" x14ac:dyDescent="0.25">
      <c r="A60" s="17">
        <f t="shared" si="3"/>
        <v>147</v>
      </c>
      <c r="B60" s="19" t="str">
        <f>_xlfn.CONCAT(_xlfn._LONGTEXT("Portion of the Contract Capacity (Winter) to be injected at the 2nd Circuit (MW) (value to 2 decimal places): &lt;the total  Contract Capacity (Winter) to be injected across all identified Circuits should exactly match the applicable Contract Capacity (Winte","r) in item #"),$A$29,"&gt;")</f>
        <v>Portion of the Contract Capacity (Winter) to be injected at the 2nd Circuit (MW) (value to 2 decimal places): &lt;the total  Contract Capacity (Winter) to be injected across all identified Circuits should exactly match the applicable Contract Capacity (Winter) in item #120&gt;</v>
      </c>
      <c r="C60" s="52"/>
      <c r="D60" s="52"/>
      <c r="E60" s="52"/>
    </row>
    <row r="61" spans="1:5" ht="75" customHeight="1" x14ac:dyDescent="0.25">
      <c r="A61" s="17">
        <f t="shared" si="3"/>
        <v>148</v>
      </c>
      <c r="B61" s="19" t="str">
        <f>_xlfn.CONCAT(_xlfn._LONGTEXT("Portion of the Withdrawal Capability (Winter) to be withdrawn at the 2nd Circuit (MW) (value to 2 decimal places): &lt;the total Withdrawal Capability (Winter) to be withdrawn across all identified Circuits should exactly match the applicable Withdrawal Capa","bility (Winter) in item #"),$A$30,"&gt;")</f>
        <v>Portion of the Withdrawal Capability (Winter) to be withdrawn at the 2nd Circuit (MW) (value to 2 decimal places): &lt;the total Withdrawal Capability (Winter) to be withdrawn across all identified Circuits should exactly match the applicable Withdrawal Capability (Winter) in item #121&gt;</v>
      </c>
      <c r="C61" s="52"/>
      <c r="D61" s="52"/>
      <c r="E61" s="52"/>
    </row>
    <row r="62" spans="1:5" ht="15" customHeight="1" x14ac:dyDescent="0.25">
      <c r="A62" s="26"/>
      <c r="B62" s="27" t="s">
        <v>173</v>
      </c>
      <c r="C62" s="89" t="s">
        <v>147</v>
      </c>
      <c r="D62" s="4" t="s">
        <v>164</v>
      </c>
      <c r="E62" s="4" t="s">
        <v>165</v>
      </c>
    </row>
    <row r="63" spans="1:5" ht="31.5" x14ac:dyDescent="0.25">
      <c r="A63" s="17">
        <f>A61+1</f>
        <v>149</v>
      </c>
      <c r="B63" s="18" t="s">
        <v>174</v>
      </c>
      <c r="C63" s="49"/>
      <c r="D63" s="49" t="s">
        <v>14</v>
      </c>
      <c r="E63" s="49" t="s">
        <v>14</v>
      </c>
    </row>
    <row r="64" spans="1:5" ht="45" x14ac:dyDescent="0.25">
      <c r="A64" s="17">
        <f t="shared" si="3"/>
        <v>150</v>
      </c>
      <c r="B64" s="18" t="s">
        <v>175</v>
      </c>
      <c r="C64" s="50"/>
      <c r="D64" s="51"/>
      <c r="E64" s="51"/>
    </row>
    <row r="65" spans="1:5" ht="47.25" customHeight="1" x14ac:dyDescent="0.25">
      <c r="A65" s="17">
        <f t="shared" si="3"/>
        <v>151</v>
      </c>
      <c r="B65" s="18" t="s">
        <v>176</v>
      </c>
      <c r="C65" s="50"/>
      <c r="D65" s="51"/>
      <c r="E65" s="51"/>
    </row>
    <row r="66" spans="1:5" ht="60" x14ac:dyDescent="0.25">
      <c r="A66" s="17">
        <f t="shared" si="3"/>
        <v>152</v>
      </c>
      <c r="B66" s="18" t="str">
        <f>_xlfn.CONCAT("Nameplate Capacity allocated to the 3rd Circuit (MW) (value to 2 decimal places): &lt;the total Nameplate Capacity allocated to all identified Circuits should exactly match the applicable Nameplate Capacity in item #",$A$25,"&gt;")</f>
        <v>Nameplate Capacity allocated to the 3rd Circuit (MW) (value to 2 decimal places): &lt;the total Nameplate Capacity allocated to all identified Circuits should exactly match the applicable Nameplate Capacity in item #116&gt;</v>
      </c>
      <c r="C66" s="52"/>
      <c r="D66" s="52"/>
      <c r="E66" s="52"/>
    </row>
    <row r="67" spans="1:5" ht="75" x14ac:dyDescent="0.25">
      <c r="A67" s="17">
        <f t="shared" si="3"/>
        <v>153</v>
      </c>
      <c r="B67" s="19" t="str">
        <f>_xlfn.CONCAT(_xlfn._LONGTEXT("Portion of the Contract Capacity (Summer) to be injected at the 3rd Circuit (MW) (value to 2 decimal places): &lt;the total  Contract Capacity (Summer) to be injected across all identified Circuits should exactly match the applicable Contract Capacity (Summe","r) in item #"),$A$27,"&gt;")</f>
        <v>Portion of the Contract Capacity (Summer) to be injected at the 3rd Circuit (MW) (value to 2 decimal places): &lt;the total  Contract Capacity (Summer) to be injected across all identified Circuits should exactly match the applicable Contract Capacity (Summer) in item #118&gt;</v>
      </c>
      <c r="C67" s="52"/>
      <c r="D67" s="52"/>
      <c r="E67" s="52"/>
    </row>
    <row r="68" spans="1:5" ht="90" x14ac:dyDescent="0.25">
      <c r="A68" s="17">
        <f t="shared" si="3"/>
        <v>154</v>
      </c>
      <c r="B68" s="19" t="str">
        <f>_xlfn.CONCAT(_xlfn._LONGTEXT("Portion of the Withdrawal Capability (Summer) to be withdrawn at the 3rd Circuit (MW) (value to 2 decimal places): &lt;the total Withdrawal Capability (Summer) to be withdrawn across all identified Circuits should exactly match the applicable Withdrawal Capa","bility (Summer) in item #"),$A$28,"&gt;")</f>
        <v>Portion of the Withdrawal Capability (Summer) to be withdrawn at the 3rd Circuit (MW) (value to 2 decimal places): &lt;the total Withdrawal Capability (Summer) to be withdrawn across all identified Circuits should exactly match the applicable Withdrawal Capability (Summer) in item #119&gt;</v>
      </c>
      <c r="C68" s="52"/>
      <c r="D68" s="52"/>
      <c r="E68" s="52"/>
    </row>
    <row r="69" spans="1:5" ht="75" x14ac:dyDescent="0.25">
      <c r="A69" s="17">
        <f t="shared" si="3"/>
        <v>155</v>
      </c>
      <c r="B69" s="19" t="str">
        <f>_xlfn.CONCAT(_xlfn._LONGTEXT("Portion of the Contract Capacity (Winter) to be injected at the 3rd Circuit (MW) (value to 2 decimal places): &lt;the total  Contract Capacity (Winter) to be injected across all identified Circuits should exactly match the applicable Contract Capacity (Winte","r) in item #"),$A$29,"&gt;")</f>
        <v>Portion of the Contract Capacity (Winter) to be injected at the 3rd Circuit (MW) (value to 2 decimal places): &lt;the total  Contract Capacity (Winter) to be injected across all identified Circuits should exactly match the applicable Contract Capacity (Winter) in item #120&gt;</v>
      </c>
      <c r="C69" s="52"/>
      <c r="D69" s="52"/>
      <c r="E69" s="52"/>
    </row>
    <row r="70" spans="1:5" ht="72" customHeight="1" x14ac:dyDescent="0.25">
      <c r="A70" s="17">
        <f t="shared" si="3"/>
        <v>156</v>
      </c>
      <c r="B70" s="19" t="str">
        <f>_xlfn.CONCAT(_xlfn._LONGTEXT("Portion of the Withdrawal Capability (Winter) to be withdrawn at the 3rd Circuit (MW) (value to 2 decimal places): &lt;the total Withdrawal Capability (Winter) to be withdrawn across all identified Circuits should exactly match the applicable Withdrawal Capa","bility (Winter) in item #"),$A$30,"&gt;")</f>
        <v>Portion of the Withdrawal Capability (Winter) to be withdrawn at the 3rd Circuit (MW) (value to 2 decimal places): &lt;the total Withdrawal Capability (Winter) to be withdrawn across all identified Circuits should exactly match the applicable Withdrawal Capability (Winter) in item #121&gt;</v>
      </c>
      <c r="C70" s="52"/>
      <c r="D70" s="52"/>
      <c r="E70" s="52"/>
    </row>
    <row r="71" spans="1:5" ht="15" customHeight="1" x14ac:dyDescent="0.25">
      <c r="A71" s="26"/>
      <c r="B71" s="27" t="s">
        <v>177</v>
      </c>
      <c r="C71" s="89" t="s">
        <v>147</v>
      </c>
      <c r="D71" s="4" t="s">
        <v>164</v>
      </c>
      <c r="E71" s="4" t="s">
        <v>165</v>
      </c>
    </row>
    <row r="72" spans="1:5" ht="31.5" x14ac:dyDescent="0.25">
      <c r="A72" s="17">
        <f>A70+1</f>
        <v>157</v>
      </c>
      <c r="B72" s="18" t="s">
        <v>178</v>
      </c>
      <c r="C72" s="49"/>
      <c r="D72" s="49" t="s">
        <v>14</v>
      </c>
      <c r="E72" s="49" t="s">
        <v>14</v>
      </c>
    </row>
    <row r="73" spans="1:5" ht="45" x14ac:dyDescent="0.25">
      <c r="A73" s="17">
        <f t="shared" si="3"/>
        <v>158</v>
      </c>
      <c r="B73" s="18" t="s">
        <v>179</v>
      </c>
      <c r="C73" s="50"/>
      <c r="D73" s="51"/>
      <c r="E73" s="51"/>
    </row>
    <row r="74" spans="1:5" ht="50.25" customHeight="1" x14ac:dyDescent="0.25">
      <c r="A74" s="17">
        <f t="shared" si="3"/>
        <v>159</v>
      </c>
      <c r="B74" s="18" t="s">
        <v>180</v>
      </c>
      <c r="C74" s="50"/>
      <c r="D74" s="51"/>
      <c r="E74" s="51"/>
    </row>
    <row r="75" spans="1:5" ht="60" x14ac:dyDescent="0.25">
      <c r="A75" s="17">
        <f t="shared" si="3"/>
        <v>160</v>
      </c>
      <c r="B75" s="18" t="str">
        <f>_xlfn.CONCAT("Nameplate Capacity allocated to the 4th Circuit (MW) (value to 2 decimal places): &lt;the total Nameplate Capacity allocated to all identified Circuits should exactly match the applicable Nameplate Capacity in item #",$A$25,"&gt;")</f>
        <v>Nameplate Capacity allocated to the 4th Circuit (MW) (value to 2 decimal places): &lt;the total Nameplate Capacity allocated to all identified Circuits should exactly match the applicable Nameplate Capacity in item #116&gt;</v>
      </c>
      <c r="C75" s="52"/>
      <c r="D75" s="52"/>
      <c r="E75" s="52"/>
    </row>
    <row r="76" spans="1:5" ht="75" x14ac:dyDescent="0.25">
      <c r="A76" s="17">
        <f t="shared" si="3"/>
        <v>161</v>
      </c>
      <c r="B76" s="19" t="str">
        <f>_xlfn.CONCAT(_xlfn._LONGTEXT("Portion of the Contract Capacity (Summer) to be injected at the 4th Circuit (MW) (value to 2 decimal places): &lt;the total  Contract Capacity (Summer) to be injected across all identified Circuits should exactly match the applicable Contract Capacity (Summe","r) in item #"),$A$27,"&gt;")</f>
        <v>Portion of the Contract Capacity (Summer) to be injected at the 4th Circuit (MW) (value to 2 decimal places): &lt;the total  Contract Capacity (Summer) to be injected across all identified Circuits should exactly match the applicable Contract Capacity (Summer) in item #118&gt;</v>
      </c>
      <c r="C76" s="52"/>
      <c r="D76" s="52"/>
      <c r="E76" s="52"/>
    </row>
    <row r="77" spans="1:5" ht="90" x14ac:dyDescent="0.25">
      <c r="A77" s="17">
        <f t="shared" si="3"/>
        <v>162</v>
      </c>
      <c r="B77" s="19" t="str">
        <f>_xlfn.CONCAT(_xlfn._LONGTEXT("Portion of the Withdrawal Capability (Summer) to be withdrawn at the 4th Circuit (MW) (value to 2 decimal places): &lt;the total Withdrawal Capability (Summer) to be withdrawn across all identified Circuits should exactly match the applicable Withdrawal Capa","bility (Summer) in item #"),$A$28,"&gt;")</f>
        <v>Portion of the Withdrawal Capability (Summer) to be withdrawn at the 4th Circuit (MW) (value to 2 decimal places): &lt;the total Withdrawal Capability (Summer) to be withdrawn across all identified Circuits should exactly match the applicable Withdrawal Capability (Summer) in item #119&gt;</v>
      </c>
      <c r="C77" s="52"/>
      <c r="D77" s="52"/>
      <c r="E77" s="52"/>
    </row>
    <row r="78" spans="1:5" ht="75" x14ac:dyDescent="0.25">
      <c r="A78" s="17">
        <f t="shared" si="3"/>
        <v>163</v>
      </c>
      <c r="B78" s="19" t="str">
        <f>_xlfn.CONCAT(_xlfn._LONGTEXT("Portion of the Contract Capacity (Winter) to be injected at the 4th Circuit (MW) (value to 2 decimal places): &lt;the total  Contract Capacity (Winter) to be injected across all identified Circuits should exactly match the applicable Contract Capacity (Winte","r) in item #"),$A$29,"&gt;")</f>
        <v>Portion of the Contract Capacity (Winter) to be injected at the 4th Circuit (MW) (value to 2 decimal places): &lt;the total  Contract Capacity (Winter) to be injected across all identified Circuits should exactly match the applicable Contract Capacity (Winter) in item #120&gt;</v>
      </c>
      <c r="C78" s="52"/>
      <c r="D78" s="52"/>
      <c r="E78" s="52"/>
    </row>
    <row r="79" spans="1:5" ht="90" x14ac:dyDescent="0.25">
      <c r="A79" s="17">
        <f t="shared" si="3"/>
        <v>164</v>
      </c>
      <c r="B79" s="19" t="str">
        <f>_xlfn.CONCAT(_xlfn._LONGTEXT("Portion of the Withdrawal Capability (Winter) to be withdrawn at the 4th Circuit (MW) (value to 2 decimal places): &lt;the total Withdrawal Capability (Winter) to be withdrawn across all identified Circuits should exactly match the applicable Withdrawal Capa","bility (Winter) in item #"),$A$30,"&gt;")</f>
        <v>Portion of the Withdrawal Capability (Winter) to be withdrawn at the 4th Circuit (MW) (value to 2 decimal places): &lt;the total Withdrawal Capability (Winter) to be withdrawn across all identified Circuits should exactly match the applicable Withdrawal Capability (Winter) in item #121&gt;</v>
      </c>
      <c r="C79" s="52"/>
      <c r="D79" s="52"/>
      <c r="E79" s="52"/>
    </row>
    <row r="80" spans="1:5" ht="30" x14ac:dyDescent="0.25">
      <c r="A80" s="28"/>
      <c r="B80" s="29" t="s">
        <v>181</v>
      </c>
      <c r="C80" s="30" t="s">
        <v>182</v>
      </c>
      <c r="D80" s="30" t="s">
        <v>148</v>
      </c>
      <c r="E80" s="30" t="s">
        <v>149</v>
      </c>
    </row>
    <row r="81" spans="1:5" ht="75" x14ac:dyDescent="0.25">
      <c r="A81" s="22">
        <f>A79+1</f>
        <v>165</v>
      </c>
      <c r="B81" s="18" t="str">
        <f>_xlfn.CONCAT("If the LLT Capacity Project's Connection Point is comprised of one or multiple connections to Common Corridor Circuits, as indicated in item #",A42,", the Proponent is proposing an alternate allocation of Contract Capacity across the Common Corridor Circuits:")</f>
        <v>If the LLT Capacity Project's Connection Point is comprised of one or multiple connections to Common Corridor Circuits, as indicated in item #131, the Proponent is proposing an alternate allocation of Contract Capacity across the Common Corridor Circuits:</v>
      </c>
      <c r="C81" s="50" t="s">
        <v>14</v>
      </c>
      <c r="D81" s="50" t="s">
        <v>14</v>
      </c>
      <c r="E81" s="50" t="s">
        <v>14</v>
      </c>
    </row>
    <row r="82" spans="1:5" x14ac:dyDescent="0.25">
      <c r="A82" s="22">
        <f t="shared" si="3"/>
        <v>166</v>
      </c>
      <c r="B82" s="18" t="s">
        <v>183</v>
      </c>
      <c r="C82" s="49" t="s">
        <v>14</v>
      </c>
      <c r="D82" s="49" t="s">
        <v>14</v>
      </c>
      <c r="E82" s="49" t="s">
        <v>14</v>
      </c>
    </row>
    <row r="83" spans="1:5" ht="15" customHeight="1" x14ac:dyDescent="0.25">
      <c r="A83" s="31"/>
      <c r="B83" s="32" t="s">
        <v>184</v>
      </c>
      <c r="C83" s="89" t="s">
        <v>147</v>
      </c>
      <c r="D83" s="4" t="s">
        <v>164</v>
      </c>
      <c r="E83" s="4" t="s">
        <v>165</v>
      </c>
    </row>
    <row r="84" spans="1:5" ht="31.5" x14ac:dyDescent="0.25">
      <c r="A84" s="22">
        <f>A82+1</f>
        <v>167</v>
      </c>
      <c r="B84" s="18" t="s">
        <v>166</v>
      </c>
      <c r="C84" s="49"/>
      <c r="D84" s="49" t="s">
        <v>14</v>
      </c>
      <c r="E84" s="49" t="s">
        <v>14</v>
      </c>
    </row>
    <row r="85" spans="1:5" ht="45" x14ac:dyDescent="0.25">
      <c r="A85" s="22">
        <f t="shared" si="3"/>
        <v>168</v>
      </c>
      <c r="B85" s="18" t="s">
        <v>167</v>
      </c>
      <c r="C85" s="50"/>
      <c r="D85" s="51"/>
      <c r="E85" s="51"/>
    </row>
    <row r="86" spans="1:5" ht="48.75" customHeight="1" x14ac:dyDescent="0.25">
      <c r="A86" s="22">
        <f t="shared" si="3"/>
        <v>169</v>
      </c>
      <c r="B86" s="18" t="s">
        <v>168</v>
      </c>
      <c r="C86" s="50"/>
      <c r="D86" s="51"/>
      <c r="E86" s="51"/>
    </row>
    <row r="87" spans="1:5" ht="60" x14ac:dyDescent="0.25">
      <c r="A87" s="22">
        <f t="shared" si="3"/>
        <v>170</v>
      </c>
      <c r="B87" s="18" t="str">
        <f>_xlfn.CONCAT("Nameplate Capacity allocated to the 1st Circuit (MW) (value to 2 decimal places): &lt;the total Nameplate Capacity allocated to all identified Circuits should exactly match the applicable Nameplate Capacity in item #",$A$25,"&gt;")</f>
        <v>Nameplate Capacity allocated to the 1st Circuit (MW) (value to 2 decimal places): &lt;the total Nameplate Capacity allocated to all identified Circuits should exactly match the applicable Nameplate Capacity in item #116&gt;</v>
      </c>
      <c r="C87" s="52"/>
      <c r="D87" s="52"/>
      <c r="E87" s="52"/>
    </row>
    <row r="88" spans="1:5" ht="75" x14ac:dyDescent="0.25">
      <c r="A88" s="22">
        <f t="shared" si="3"/>
        <v>171</v>
      </c>
      <c r="B88" s="19" t="str">
        <f>_xlfn.CONCAT(_xlfn._LONGTEXT("Portion of the Contract Capacity (Summer) to be injected at the 1st Circuit (MW) (value to 2 decimal places): &lt;the total  Contract Capacity (Summer) to be injected across all identified Circuits should exactly match the applicable Contract Capacity (Summe","r) in item #"),$A$27,"&gt;")</f>
        <v>Portion of the Contract Capacity (Summer) to be injected at the 1st Circuit (MW) (value to 2 decimal places): &lt;the total  Contract Capacity (Summer) to be injected across all identified Circuits should exactly match the applicable Contract Capacity (Summer) in item #118&gt;</v>
      </c>
      <c r="C88" s="52"/>
      <c r="D88" s="52"/>
      <c r="E88" s="52"/>
    </row>
    <row r="89" spans="1:5" ht="90" x14ac:dyDescent="0.25">
      <c r="A89" s="22">
        <f t="shared" si="3"/>
        <v>172</v>
      </c>
      <c r="B89" s="19" t="str">
        <f>_xlfn.CONCAT(_xlfn._LONGTEXT("Portion of the Withdrawal Capability (Summer) to be withdrawn at the 1st Circuit (MW) (value to 2 decimal places): &lt;the total Withdrawal Capability (Summer) to be withdrawn across all identified Circuits should exactly match the applicable Withdrawal Capa","bility (Summer) in item #"),$A$28,"&gt;")</f>
        <v>Portion of the Withdrawal Capability (Summer) to be withdrawn at the 1st Circuit (MW) (value to 2 decimal places): &lt;the total Withdrawal Capability (Summer) to be withdrawn across all identified Circuits should exactly match the applicable Withdrawal Capability (Summer) in item #119&gt;</v>
      </c>
      <c r="C89" s="52"/>
      <c r="D89" s="52"/>
      <c r="E89" s="52"/>
    </row>
    <row r="90" spans="1:5" ht="75" x14ac:dyDescent="0.25">
      <c r="A90" s="22">
        <f t="shared" si="3"/>
        <v>173</v>
      </c>
      <c r="B90" s="19" t="str">
        <f>_xlfn.CONCAT(_xlfn._LONGTEXT("Portion of the Contract Capacity (Winter) to be injected at the 1st Circuit (MW) (value to 2 decimal places): &lt;the total  Contract Capacity (Winter) to be injected across all identified Circuits should exactly match the applicable Contract Capacity (Winte","r) in item #"),$A$29,"&gt;")</f>
        <v>Portion of the Contract Capacity (Winter) to be injected at the 1st Circuit (MW) (value to 2 decimal places): &lt;the total  Contract Capacity (Winter) to be injected across all identified Circuits should exactly match the applicable Contract Capacity (Winter) in item #120&gt;</v>
      </c>
      <c r="C90" s="52"/>
      <c r="D90" s="52"/>
      <c r="E90" s="52"/>
    </row>
    <row r="91" spans="1:5" ht="90" x14ac:dyDescent="0.25">
      <c r="A91" s="22">
        <f t="shared" si="3"/>
        <v>174</v>
      </c>
      <c r="B91" s="19" t="str">
        <f>_xlfn.CONCAT(_xlfn._LONGTEXT("Portion of the Withdrawal Capability (Winter) to be withdrawn at the 1st Circuit (MW) (value to 2 decimal places): &lt;the total Withdrawal Capability (Winter) to be withdrawn across all identified Circuits should exactly match the applicable Withdrawal Capa","bility (Winter) in item #"),$A$30,"&gt;")</f>
        <v>Portion of the Withdrawal Capability (Winter) to be withdrawn at the 1st Circuit (MW) (value to 2 decimal places): &lt;the total Withdrawal Capability (Winter) to be withdrawn across all identified Circuits should exactly match the applicable Withdrawal Capability (Winter) in item #121&gt;</v>
      </c>
      <c r="C91" s="52"/>
      <c r="D91" s="52"/>
      <c r="E91" s="52"/>
    </row>
    <row r="92" spans="1:5" ht="15" customHeight="1" x14ac:dyDescent="0.25">
      <c r="A92" s="31"/>
      <c r="B92" s="32" t="s">
        <v>185</v>
      </c>
      <c r="C92" s="89" t="s">
        <v>147</v>
      </c>
      <c r="D92" s="4" t="s">
        <v>164</v>
      </c>
      <c r="E92" s="4" t="s">
        <v>165</v>
      </c>
    </row>
    <row r="93" spans="1:5" ht="31.5" x14ac:dyDescent="0.25">
      <c r="A93" s="22">
        <f>A91+1</f>
        <v>175</v>
      </c>
      <c r="B93" s="18" t="s">
        <v>170</v>
      </c>
      <c r="C93" s="49"/>
      <c r="D93" s="49" t="s">
        <v>14</v>
      </c>
      <c r="E93" s="49" t="s">
        <v>14</v>
      </c>
    </row>
    <row r="94" spans="1:5" ht="60" x14ac:dyDescent="0.25">
      <c r="A94" s="22">
        <f t="shared" si="3"/>
        <v>176</v>
      </c>
      <c r="B94" s="18" t="s">
        <v>171</v>
      </c>
      <c r="C94" s="50"/>
      <c r="D94" s="51"/>
      <c r="E94" s="51"/>
    </row>
    <row r="95" spans="1:5" ht="47.25" customHeight="1" x14ac:dyDescent="0.25">
      <c r="A95" s="22">
        <f t="shared" si="3"/>
        <v>177</v>
      </c>
      <c r="B95" s="18" t="s">
        <v>172</v>
      </c>
      <c r="C95" s="50"/>
      <c r="D95" s="51"/>
      <c r="E95" s="51"/>
    </row>
    <row r="96" spans="1:5" ht="60" x14ac:dyDescent="0.25">
      <c r="A96" s="22">
        <f t="shared" si="3"/>
        <v>178</v>
      </c>
      <c r="B96" s="18" t="str">
        <f>_xlfn.CONCAT("Nameplate Capacity allocated to the 2nd Circuit (MW) (value to 2 decimal places): &lt;the total Nameplate Capacity allocated to all identified Circuits should exactly match the applicable Nameplate Capacity in item #",$A$25,"&gt;")</f>
        <v>Nameplate Capacity allocated to the 2nd Circuit (MW) (value to 2 decimal places): &lt;the total Nameplate Capacity allocated to all identified Circuits should exactly match the applicable Nameplate Capacity in item #116&gt;</v>
      </c>
      <c r="C96" s="52"/>
      <c r="D96" s="52"/>
      <c r="E96" s="52"/>
    </row>
    <row r="97" spans="1:5" ht="75" x14ac:dyDescent="0.25">
      <c r="A97" s="22">
        <f t="shared" si="3"/>
        <v>179</v>
      </c>
      <c r="B97" s="19" t="str">
        <f>_xlfn.CONCAT(_xlfn._LONGTEXT("Portion of the Contract Capacity (Summer) to be injected at the 2nd Circuit (MW) (value to 2 decimal places): &lt;the total  Contract Capacity (Summer) to be injected across all identified Circuits should exactly match the applicable Contract Capacity (Summe","r) in item #"),$A$27,"&gt;")</f>
        <v>Portion of the Contract Capacity (Summer) to be injected at the 2nd Circuit (MW) (value to 2 decimal places): &lt;the total  Contract Capacity (Summer) to be injected across all identified Circuits should exactly match the applicable Contract Capacity (Summer) in item #118&gt;</v>
      </c>
      <c r="C97" s="52"/>
      <c r="D97" s="52"/>
      <c r="E97" s="52"/>
    </row>
    <row r="98" spans="1:5" ht="90" x14ac:dyDescent="0.25">
      <c r="A98" s="22">
        <f t="shared" si="3"/>
        <v>180</v>
      </c>
      <c r="B98" s="19" t="str">
        <f>_xlfn.CONCAT(_xlfn._LONGTEXT("Portion of the Withdrawal Capability (Summer) to be withdrawn at the 2nd Circuit (MW) (value to 2 decimal places): &lt;the total Withdrawal Capability (Summer) to be withdrawn across all identified Circuits should exactly match the applicable Withdrawal Capa","bility (Summer) in item #"),$A$28,"&gt;")</f>
        <v>Portion of the Withdrawal Capability (Summer) to be withdrawn at the 2nd Circuit (MW) (value to 2 decimal places): &lt;the total Withdrawal Capability (Summer) to be withdrawn across all identified Circuits should exactly match the applicable Withdrawal Capability (Summer) in item #119&gt;</v>
      </c>
      <c r="C98" s="52"/>
      <c r="D98" s="52"/>
      <c r="E98" s="52"/>
    </row>
    <row r="99" spans="1:5" ht="75" x14ac:dyDescent="0.25">
      <c r="A99" s="22">
        <f t="shared" si="3"/>
        <v>181</v>
      </c>
      <c r="B99" s="19" t="str">
        <f>_xlfn.CONCAT(_xlfn._LONGTEXT("Portion of the Contract Capacity (Winter) to be injected at the 2nd Circuit (MW) (value to 2 decimal places): &lt;the total  Contract Capacity (Winter) to be injected across all identified Circuits should exactly match the applicable Contract Capacity (Winte","r) in item #"),$A$29,"&gt;")</f>
        <v>Portion of the Contract Capacity (Winter) to be injected at the 2nd Circuit (MW) (value to 2 decimal places): &lt;the total  Contract Capacity (Winter) to be injected across all identified Circuits should exactly match the applicable Contract Capacity (Winter) in item #120&gt;</v>
      </c>
      <c r="C99" s="52"/>
      <c r="D99" s="52"/>
      <c r="E99" s="52"/>
    </row>
    <row r="100" spans="1:5" ht="90" x14ac:dyDescent="0.25">
      <c r="A100" s="22">
        <f t="shared" si="3"/>
        <v>182</v>
      </c>
      <c r="B100" s="19" t="str">
        <f>_xlfn.CONCAT(_xlfn._LONGTEXT("Portion of the Withdrawal Capability (Winter) to be withdrawn at the 2nd Circuit (MW) (value to 2 decimal places): &lt;the total Withdrawal Capability (Winter) to be withdrawn across all identified Circuits should exactly match the applicable Withdrawal Capa","bility (Winter) in item #"),$A$30,"&gt;")</f>
        <v>Portion of the Withdrawal Capability (Winter) to be withdrawn at the 2nd Circuit (MW) (value to 2 decimal places): &lt;the total Withdrawal Capability (Winter) to be withdrawn across all identified Circuits should exactly match the applicable Withdrawal Capability (Winter) in item #121&gt;</v>
      </c>
      <c r="C100" s="52"/>
      <c r="D100" s="52"/>
      <c r="E100" s="52"/>
    </row>
    <row r="101" spans="1:5" ht="15" customHeight="1" x14ac:dyDescent="0.25">
      <c r="A101" s="31"/>
      <c r="B101" s="32" t="s">
        <v>186</v>
      </c>
      <c r="C101" s="89" t="s">
        <v>147</v>
      </c>
      <c r="D101" s="4" t="s">
        <v>164</v>
      </c>
      <c r="E101" s="4" t="s">
        <v>165</v>
      </c>
    </row>
    <row r="102" spans="1:5" ht="31.5" x14ac:dyDescent="0.25">
      <c r="A102" s="22">
        <f>A100+1</f>
        <v>183</v>
      </c>
      <c r="B102" s="18" t="s">
        <v>174</v>
      </c>
      <c r="C102" s="49"/>
      <c r="D102" s="49" t="s">
        <v>14</v>
      </c>
      <c r="E102" s="49" t="s">
        <v>14</v>
      </c>
    </row>
    <row r="103" spans="1:5" ht="45" x14ac:dyDescent="0.25">
      <c r="A103" s="22">
        <f t="shared" si="3"/>
        <v>184</v>
      </c>
      <c r="B103" s="18" t="s">
        <v>175</v>
      </c>
      <c r="C103" s="50"/>
      <c r="D103" s="51"/>
      <c r="E103" s="51"/>
    </row>
    <row r="104" spans="1:5" ht="47.25" customHeight="1" x14ac:dyDescent="0.25">
      <c r="A104" s="22">
        <f t="shared" si="3"/>
        <v>185</v>
      </c>
      <c r="B104" s="18" t="s">
        <v>176</v>
      </c>
      <c r="C104" s="50"/>
      <c r="D104" s="51"/>
      <c r="E104" s="51"/>
    </row>
    <row r="105" spans="1:5" ht="60" x14ac:dyDescent="0.25">
      <c r="A105" s="22">
        <f t="shared" si="3"/>
        <v>186</v>
      </c>
      <c r="B105" s="18" t="str">
        <f>_xlfn.CONCAT("Nameplate Capacity allocated to the 3rd Circuit (MW) (value to 2 decimal places): &lt;the total Nameplate Capacity allocated to all identified Circuits should exactly match the applicable Nameplate Capacity in item #",$A$25,"&gt;")</f>
        <v>Nameplate Capacity allocated to the 3rd Circuit (MW) (value to 2 decimal places): &lt;the total Nameplate Capacity allocated to all identified Circuits should exactly match the applicable Nameplate Capacity in item #116&gt;</v>
      </c>
      <c r="C105" s="52"/>
      <c r="D105" s="52"/>
      <c r="E105" s="52"/>
    </row>
    <row r="106" spans="1:5" ht="75" x14ac:dyDescent="0.25">
      <c r="A106" s="22">
        <f t="shared" si="3"/>
        <v>187</v>
      </c>
      <c r="B106" s="19" t="str">
        <f>_xlfn.CONCAT(_xlfn._LONGTEXT("Portion of the Contract Capacity (Summer) to be injected at the 3rd Circuit (MW) (value to 2 decimal places): &lt;the total  Contract Capacity (Summer) to be injected across all identified Circuits should exactly match the applicable Contract Capacity (Summe","r) in item #"),$A$27,"&gt;")</f>
        <v>Portion of the Contract Capacity (Summer) to be injected at the 3rd Circuit (MW) (value to 2 decimal places): &lt;the total  Contract Capacity (Summer) to be injected across all identified Circuits should exactly match the applicable Contract Capacity (Summer) in item #118&gt;</v>
      </c>
      <c r="C106" s="52"/>
      <c r="D106" s="52"/>
      <c r="E106" s="52"/>
    </row>
    <row r="107" spans="1:5" ht="90" x14ac:dyDescent="0.25">
      <c r="A107" s="22">
        <f t="shared" si="3"/>
        <v>188</v>
      </c>
      <c r="B107" s="19" t="str">
        <f>_xlfn.CONCAT(_xlfn._LONGTEXT("Portion of the Withdrawal Capability (Summer) to be withdrawn at the 3rd Circuit (MW) (value to 2 decimal places): &lt;the total Withdrawal Capability (Summer) to be withdrawn across all identified Circuits should exactly match the applicable Withdrawal Capa","bility (Summer) in item #"),$A$28,"&gt;")</f>
        <v>Portion of the Withdrawal Capability (Summer) to be withdrawn at the 3rd Circuit (MW) (value to 2 decimal places): &lt;the total Withdrawal Capability (Summer) to be withdrawn across all identified Circuits should exactly match the applicable Withdrawal Capability (Summer) in item #119&gt;</v>
      </c>
      <c r="C107" s="52"/>
      <c r="D107" s="52"/>
      <c r="E107" s="52"/>
    </row>
    <row r="108" spans="1:5" ht="75" x14ac:dyDescent="0.25">
      <c r="A108" s="22">
        <f t="shared" si="3"/>
        <v>189</v>
      </c>
      <c r="B108" s="19" t="str">
        <f>_xlfn.CONCAT(_xlfn._LONGTEXT("Portion of the Contract Capacity (Winter) to be injected at the 3rd Circuit (MW) (value to 2 decimal places): &lt;the total  Contract Capacity (Winter) to be injected across all identified Circuits should exactly match the applicable Contract Capacity (Winte","r) in item #"),$A$29,"&gt;")</f>
        <v>Portion of the Contract Capacity (Winter) to be injected at the 3rd Circuit (MW) (value to 2 decimal places): &lt;the total  Contract Capacity (Winter) to be injected across all identified Circuits should exactly match the applicable Contract Capacity (Winter) in item #120&gt;</v>
      </c>
      <c r="C108" s="52"/>
      <c r="D108" s="52"/>
      <c r="E108" s="52"/>
    </row>
    <row r="109" spans="1:5" ht="90" x14ac:dyDescent="0.25">
      <c r="A109" s="22">
        <f t="shared" si="3"/>
        <v>190</v>
      </c>
      <c r="B109" s="19" t="str">
        <f>_xlfn.CONCAT(_xlfn._LONGTEXT("Portion of the Withdrawal Capability (Winter) to be withdrawn at the 3rd Circuit (MW) (value to 2 decimal places): &lt;the total Withdrawal Capability (Winter) to be withdrawn across all identified Circuits should exactly match the applicable Withdrawal Capa","bility (Winter) in item #"),$A$30,"&gt;")</f>
        <v>Portion of the Withdrawal Capability (Winter) to be withdrawn at the 3rd Circuit (MW) (value to 2 decimal places): &lt;the total Withdrawal Capability (Winter) to be withdrawn across all identified Circuits should exactly match the applicable Withdrawal Capability (Winter) in item #121&gt;</v>
      </c>
      <c r="C109" s="52"/>
      <c r="D109" s="52"/>
      <c r="E109" s="52"/>
    </row>
    <row r="110" spans="1:5" ht="15" customHeight="1" x14ac:dyDescent="0.25">
      <c r="A110" s="31"/>
      <c r="B110" s="32" t="s">
        <v>187</v>
      </c>
      <c r="C110" s="89" t="s">
        <v>147</v>
      </c>
      <c r="D110" s="4" t="s">
        <v>164</v>
      </c>
      <c r="E110" s="4" t="s">
        <v>165</v>
      </c>
    </row>
    <row r="111" spans="1:5" ht="31.5" x14ac:dyDescent="0.25">
      <c r="A111" s="22">
        <f>A109+1</f>
        <v>191</v>
      </c>
      <c r="B111" s="18" t="s">
        <v>178</v>
      </c>
      <c r="C111" s="49"/>
      <c r="D111" s="49" t="s">
        <v>14</v>
      </c>
      <c r="E111" s="49" t="s">
        <v>14</v>
      </c>
    </row>
    <row r="112" spans="1:5" ht="45" x14ac:dyDescent="0.25">
      <c r="A112" s="22">
        <f t="shared" si="3"/>
        <v>192</v>
      </c>
      <c r="B112" s="18" t="s">
        <v>179</v>
      </c>
      <c r="C112" s="50"/>
      <c r="D112" s="51"/>
      <c r="E112" s="51"/>
    </row>
    <row r="113" spans="1:5" ht="50.25" customHeight="1" x14ac:dyDescent="0.25">
      <c r="A113" s="22">
        <f t="shared" si="3"/>
        <v>193</v>
      </c>
      <c r="B113" s="18" t="s">
        <v>180</v>
      </c>
      <c r="C113" s="50"/>
      <c r="D113" s="51"/>
      <c r="E113" s="51"/>
    </row>
    <row r="114" spans="1:5" ht="60" x14ac:dyDescent="0.25">
      <c r="A114" s="22">
        <f t="shared" si="3"/>
        <v>194</v>
      </c>
      <c r="B114" s="18" t="str">
        <f>_xlfn.CONCAT("Nameplate Capacity allocated to the 4th Circuit (MW) (value to 2 decimal places): &lt;the total Nameplate Capacity allocated to all identified Circuits should exactly match the applicable Nameplate Capacity in item #",$A$25,"&gt;")</f>
        <v>Nameplate Capacity allocated to the 4th Circuit (MW) (value to 2 decimal places): &lt;the total Nameplate Capacity allocated to all identified Circuits should exactly match the applicable Nameplate Capacity in item #116&gt;</v>
      </c>
      <c r="C114" s="52"/>
      <c r="D114" s="52"/>
      <c r="E114" s="52"/>
    </row>
    <row r="115" spans="1:5" ht="75" x14ac:dyDescent="0.25">
      <c r="A115" s="22">
        <f t="shared" si="3"/>
        <v>195</v>
      </c>
      <c r="B115" s="19" t="str">
        <f>_xlfn.CONCAT(_xlfn._LONGTEXT("Portion of the Contract Capacity (Summer) to be injected at the 4th Circuit (MW) (value to 2 decimal places): &lt;the total  Contract Capacity (Summer) to be injected across all identified Circuits should exactly match the applicable Contract Capacity (Summe","r) in item #"),$A$27,"&gt;")</f>
        <v>Portion of the Contract Capacity (Summer) to be injected at the 4th Circuit (MW) (value to 2 decimal places): &lt;the total  Contract Capacity (Summer) to be injected across all identified Circuits should exactly match the applicable Contract Capacity (Summer) in item #118&gt;</v>
      </c>
      <c r="C115" s="52"/>
      <c r="D115" s="52"/>
      <c r="E115" s="52"/>
    </row>
    <row r="116" spans="1:5" ht="90" x14ac:dyDescent="0.25">
      <c r="A116" s="22">
        <f t="shared" si="3"/>
        <v>196</v>
      </c>
      <c r="B116" s="19" t="str">
        <f>_xlfn.CONCAT(_xlfn._LONGTEXT("Portion of the Withdrawal Capability (Summer) to be withdrawn at the 4th Circuit (MW) (value to 2 decimal places): &lt;the total Withdrawal Capability (Summer) to be withdrawn across all identified Circuits should exactly match the applicable Withdrawal Capa","bility (Summer) in item #"),$A$28,"&gt;")</f>
        <v>Portion of the Withdrawal Capability (Summer) to be withdrawn at the 4th Circuit (MW) (value to 2 decimal places): &lt;the total Withdrawal Capability (Summer) to be withdrawn across all identified Circuits should exactly match the applicable Withdrawal Capability (Summer) in item #119&gt;</v>
      </c>
      <c r="C116" s="52"/>
      <c r="D116" s="52"/>
      <c r="E116" s="52"/>
    </row>
    <row r="117" spans="1:5" ht="75" x14ac:dyDescent="0.25">
      <c r="A117" s="22">
        <f t="shared" si="3"/>
        <v>197</v>
      </c>
      <c r="B117" s="19" t="str">
        <f>_xlfn.CONCAT(_xlfn._LONGTEXT("Portion of the Contract Capacity (Winter) to be injected at the 4th Circuit (MW) (value to 2 decimal places): &lt;the total  Contract Capacity (Winter) to be injected across all identified Circuits should exactly match the applicable Contract Capacity (Winte","r) in item #"),$A$29,"&gt;")</f>
        <v>Portion of the Contract Capacity (Winter) to be injected at the 4th Circuit (MW) (value to 2 decimal places): &lt;the total  Contract Capacity (Winter) to be injected across all identified Circuits should exactly match the applicable Contract Capacity (Winter) in item #120&gt;</v>
      </c>
      <c r="C117" s="52"/>
      <c r="D117" s="52"/>
      <c r="E117" s="52"/>
    </row>
    <row r="118" spans="1:5" ht="90" x14ac:dyDescent="0.25">
      <c r="A118" s="22">
        <f t="shared" si="3"/>
        <v>198</v>
      </c>
      <c r="B118" s="19" t="str">
        <f>_xlfn.CONCAT(_xlfn._LONGTEXT("Portion of the Withdrawal Capability (Winter) to be withdrawn at the 4th Circuit (MW) (value to 2 decimal places): &lt;the total Withdrawal Capability (Winter) to be withdrawn across all identified Circuits should exactly match the applicable Withdrawal Capa","bility (Winter) in item #"),$A$30,"&gt;")</f>
        <v>Portion of the Withdrawal Capability (Winter) to be withdrawn at the 4th Circuit (MW) (value to 2 decimal places): &lt;the total Withdrawal Capability (Winter) to be withdrawn across all identified Circuits should exactly match the applicable Withdrawal Capability (Winter) in item #121&gt;</v>
      </c>
      <c r="C118" s="52"/>
      <c r="D118" s="52"/>
      <c r="E118" s="52"/>
    </row>
    <row r="119" spans="1:5" x14ac:dyDescent="0.25"/>
    <row r="120" spans="1:5" x14ac:dyDescent="0.25">
      <c r="A120" s="15" t="s">
        <v>8</v>
      </c>
      <c r="B120" s="15" t="s">
        <v>188</v>
      </c>
      <c r="C120" s="15" t="s">
        <v>147</v>
      </c>
      <c r="D120" s="15" t="s">
        <v>189</v>
      </c>
      <c r="E120" s="15" t="s">
        <v>190</v>
      </c>
    </row>
    <row r="121" spans="1:5" x14ac:dyDescent="0.25">
      <c r="A121" s="17">
        <f>A118+1</f>
        <v>199</v>
      </c>
      <c r="B121" s="19" t="s">
        <v>191</v>
      </c>
      <c r="C121" s="34" t="s">
        <v>14</v>
      </c>
      <c r="D121" s="20" t="str">
        <f>IF(D$25="","",IF(OR($C121="&lt;select one&gt;",$C121=""),"",$C121))</f>
        <v/>
      </c>
      <c r="E121" s="20" t="str">
        <f>IF(E$25="","",IF(OR($C121="&lt;select one&gt;",$C121=""),"",$C121))</f>
        <v/>
      </c>
    </row>
    <row r="122" spans="1:5" x14ac:dyDescent="0.25">
      <c r="A122" s="17">
        <f t="shared" ref="A122:A187" si="4">A121+1</f>
        <v>200</v>
      </c>
      <c r="B122" s="19" t="s">
        <v>192</v>
      </c>
      <c r="C122" s="34"/>
      <c r="D122" s="20" t="str">
        <f>IF(D$25="","",IF($C122="","",$C122))</f>
        <v/>
      </c>
      <c r="E122" s="20" t="str">
        <f>IF(E$25="","",IF($C122="","",$C122))</f>
        <v/>
      </c>
    </row>
    <row r="123" spans="1:5" ht="30" x14ac:dyDescent="0.25">
      <c r="A123" s="22">
        <f t="shared" si="4"/>
        <v>201</v>
      </c>
      <c r="B123" s="18" t="s">
        <v>193</v>
      </c>
      <c r="C123" s="20" t="str">
        <f>IF($C$22="Distribution System","Yes","")</f>
        <v/>
      </c>
      <c r="D123" s="20" t="str">
        <f t="shared" ref="D123:E123" si="5">IF(D$25="","",IF(OR($C123="&lt;select one&gt;",$C123=""),"",$C123))</f>
        <v/>
      </c>
      <c r="E123" s="20" t="str">
        <f t="shared" si="5"/>
        <v/>
      </c>
    </row>
    <row r="124" spans="1:5" ht="45" customHeight="1" x14ac:dyDescent="0.25">
      <c r="A124" s="17">
        <f t="shared" si="4"/>
        <v>202</v>
      </c>
      <c r="B124" s="19" t="s">
        <v>194</v>
      </c>
      <c r="C124" s="34" t="s">
        <v>14</v>
      </c>
      <c r="D124" s="34" t="s">
        <v>14</v>
      </c>
      <c r="E124" s="34" t="s">
        <v>14</v>
      </c>
    </row>
    <row r="125" spans="1:5" ht="15" customHeight="1" x14ac:dyDescent="0.25">
      <c r="A125" s="26"/>
      <c r="B125" s="27" t="s">
        <v>195</v>
      </c>
      <c r="C125" s="89" t="s">
        <v>147</v>
      </c>
      <c r="D125" s="4" t="s">
        <v>164</v>
      </c>
      <c r="E125" s="4" t="s">
        <v>165</v>
      </c>
    </row>
    <row r="126" spans="1:5" ht="31.5" x14ac:dyDescent="0.25">
      <c r="A126" s="17">
        <f>A124+1</f>
        <v>203</v>
      </c>
      <c r="B126" s="18" t="s">
        <v>196</v>
      </c>
      <c r="C126" s="34"/>
      <c r="D126" s="34" t="s">
        <v>14</v>
      </c>
      <c r="E126" s="34" t="s">
        <v>14</v>
      </c>
    </row>
    <row r="127" spans="1:5" ht="31.5" x14ac:dyDescent="0.25">
      <c r="A127" s="17">
        <f>A126+1</f>
        <v>204</v>
      </c>
      <c r="B127" s="18" t="s">
        <v>197</v>
      </c>
      <c r="C127" s="34"/>
      <c r="D127" s="34"/>
      <c r="E127" s="34"/>
    </row>
    <row r="128" spans="1:5" ht="45" x14ac:dyDescent="0.25">
      <c r="A128" s="17">
        <f>A127+1</f>
        <v>205</v>
      </c>
      <c r="B128" s="18" t="s">
        <v>198</v>
      </c>
      <c r="C128" s="50"/>
      <c r="D128" s="50"/>
      <c r="E128" s="50"/>
    </row>
    <row r="129" spans="1:5" ht="51" customHeight="1" x14ac:dyDescent="0.25">
      <c r="A129" s="17">
        <f t="shared" si="4"/>
        <v>206</v>
      </c>
      <c r="B129" s="18" t="s">
        <v>199</v>
      </c>
      <c r="C129" s="50"/>
      <c r="D129" s="50"/>
      <c r="E129" s="50"/>
    </row>
    <row r="130" spans="1:5" ht="60" x14ac:dyDescent="0.25">
      <c r="A130" s="17">
        <f t="shared" si="4"/>
        <v>207</v>
      </c>
      <c r="B130" s="18" t="str">
        <f>_xlfn.CONCAT("Nameplate Capacity allocated to the 1st Feeder (MW) (value to 2 decimal places): &lt;the total Nameplate Capacity allocated to all identified Feeders should exactly match the applicable Nameplate Capacity in item #",$A$25,"&gt;")</f>
        <v>Nameplate Capacity allocated to the 1st Feeder (MW) (value to 2 decimal places): &lt;the total Nameplate Capacity allocated to all identified Feeders should exactly match the applicable Nameplate Capacity in item #116&gt;</v>
      </c>
      <c r="C130" s="52"/>
      <c r="D130" s="52"/>
      <c r="E130" s="52"/>
    </row>
    <row r="131" spans="1:5" ht="75" x14ac:dyDescent="0.25">
      <c r="A131" s="17">
        <f t="shared" si="4"/>
        <v>208</v>
      </c>
      <c r="B131" s="19" t="str">
        <f>_xlfn.CONCAT(_xlfn._LONGTEXT("Portion of the Contract Capacity (Summer) to be injected at the 1st Feeder (MW) (value to 2 decimal places): &lt;the total  Contract Capacity (Summer) to be injected across all identified Feeders should exactly match the applicable Contract Capacity (Summer)"," in item #"),$A$27,"&gt;")</f>
        <v>Portion of the Contract Capacity (Summer) to be injected at the 1st Feeder (MW) (value to 2 decimal places): &lt;the total  Contract Capacity (Summer) to be injected across all identified Feeders should exactly match the applicable Contract Capacity (Summer) in item #118&gt;</v>
      </c>
      <c r="C131" s="52"/>
      <c r="D131" s="52"/>
      <c r="E131" s="52"/>
    </row>
    <row r="132" spans="1:5" ht="90" x14ac:dyDescent="0.25">
      <c r="A132" s="17">
        <f t="shared" si="4"/>
        <v>209</v>
      </c>
      <c r="B132" s="19" t="str">
        <f>_xlfn.CONCAT(_xlfn._LONGTEXT("Portion of the Withdrawal Capability (Summer) to be withdrawn at the 1st Feeder (MW) (value to 2 decimal places): &lt;the total Withdrawal Capability (Summer) to be withdrawn across all identified Feeders should exactly match the applicable Withdrawal Capabi","lity (Summer) in item #"),$A$28,"&gt;")</f>
        <v>Portion of the Withdrawal Capability (Summer) to be withdrawn at the 1st Feeder (MW) (value to 2 decimal places): &lt;the total Withdrawal Capability (Summer) to be withdrawn across all identified Feeders should exactly match the applicable Withdrawal Capability (Summer) in item #119&gt;</v>
      </c>
      <c r="C132" s="52"/>
      <c r="D132" s="52"/>
      <c r="E132" s="52"/>
    </row>
    <row r="133" spans="1:5" ht="75" x14ac:dyDescent="0.25">
      <c r="A133" s="17">
        <f t="shared" si="4"/>
        <v>210</v>
      </c>
      <c r="B133" s="19" t="str">
        <f>_xlfn.CONCAT(_xlfn._LONGTEXT("Portion of the Contract Capacity (Winter) to be injected at the 1st Feeder (MW) (value to 2 decimal places): &lt;the total  Contract Capacity (Winter) to be injected across all identified Feeders should exactly match the applicable Contract Capacity (Winter)"," in item #"),$A$29,"&gt;")</f>
        <v>Portion of the Contract Capacity (Winter) to be injected at the 1st Feeder (MW) (value to 2 decimal places): &lt;the total  Contract Capacity (Winter) to be injected across all identified Feeders should exactly match the applicable Contract Capacity (Winter) in item #120&gt;</v>
      </c>
      <c r="C133" s="52"/>
      <c r="D133" s="52"/>
      <c r="E133" s="52"/>
    </row>
    <row r="134" spans="1:5" ht="90" x14ac:dyDescent="0.25">
      <c r="A134" s="17">
        <f t="shared" si="4"/>
        <v>211</v>
      </c>
      <c r="B134" s="19" t="str">
        <f>_xlfn.CONCAT(_xlfn._LONGTEXT("Portion of the Withdrawal Capability (Winter) to be withdrawn at the 1st Feeder (MW) (value to 2 decimal places): &lt;the total Withdrawal Capability (Winter) to be withdrawn across all identified Feeders should exactly match the applicable Withdrawal Capabi","lity (Winter) in item #"),$A$30,"&gt;")</f>
        <v>Portion of the Withdrawal Capability (Winter) to be withdrawn at the 1st Feeder (MW) (value to 2 decimal places): &lt;the total Withdrawal Capability (Winter) to be withdrawn across all identified Feeders should exactly match the applicable Withdrawal Capability (Winter) in item #121&gt;</v>
      </c>
      <c r="C134" s="52"/>
      <c r="D134" s="52"/>
      <c r="E134" s="52"/>
    </row>
    <row r="135" spans="1:5" ht="15" customHeight="1" x14ac:dyDescent="0.25">
      <c r="A135" s="26"/>
      <c r="B135" s="27" t="s">
        <v>200</v>
      </c>
      <c r="C135" s="89" t="s">
        <v>147</v>
      </c>
      <c r="D135" s="4" t="s">
        <v>164</v>
      </c>
      <c r="E135" s="4" t="s">
        <v>165</v>
      </c>
    </row>
    <row r="136" spans="1:5" ht="31.5" x14ac:dyDescent="0.25">
      <c r="A136" s="17">
        <f>A134+1</f>
        <v>212</v>
      </c>
      <c r="B136" s="18" t="s">
        <v>201</v>
      </c>
      <c r="C136" s="34"/>
      <c r="D136" s="34" t="s">
        <v>14</v>
      </c>
      <c r="E136" s="34" t="s">
        <v>14</v>
      </c>
    </row>
    <row r="137" spans="1:5" ht="31.5" x14ac:dyDescent="0.25">
      <c r="A137" s="17">
        <f>A136+1</f>
        <v>213</v>
      </c>
      <c r="B137" s="18" t="s">
        <v>202</v>
      </c>
      <c r="C137" s="34"/>
      <c r="D137" s="34"/>
      <c r="E137" s="34"/>
    </row>
    <row r="138" spans="1:5" ht="60" x14ac:dyDescent="0.25">
      <c r="A138" s="17">
        <f>A137+1</f>
        <v>214</v>
      </c>
      <c r="B138" s="18" t="s">
        <v>203</v>
      </c>
      <c r="C138" s="50"/>
      <c r="D138" s="50"/>
      <c r="E138" s="50"/>
    </row>
    <row r="139" spans="1:5" ht="54" customHeight="1" x14ac:dyDescent="0.25">
      <c r="A139" s="17">
        <f t="shared" si="4"/>
        <v>215</v>
      </c>
      <c r="B139" s="18" t="s">
        <v>204</v>
      </c>
      <c r="C139" s="50"/>
      <c r="D139" s="50"/>
      <c r="E139" s="50"/>
    </row>
    <row r="140" spans="1:5" ht="60" x14ac:dyDescent="0.25">
      <c r="A140" s="17">
        <f t="shared" si="4"/>
        <v>216</v>
      </c>
      <c r="B140" s="18" t="str">
        <f>_xlfn.CONCAT("Nameplate Capacity allocated to the 2nd Feeder (MW) (value to 2 decimal places): &lt;the total Nameplate Capacity allocated to all identified Feeders should exactly match the applicable Nameplate Capacity in item #",$A$25,"&gt;")</f>
        <v>Nameplate Capacity allocated to the 2nd Feeder (MW) (value to 2 decimal places): &lt;the total Nameplate Capacity allocated to all identified Feeders should exactly match the applicable Nameplate Capacity in item #116&gt;</v>
      </c>
      <c r="C140" s="52"/>
      <c r="D140" s="52"/>
      <c r="E140" s="52"/>
    </row>
    <row r="141" spans="1:5" ht="75" x14ac:dyDescent="0.25">
      <c r="A141" s="17">
        <f t="shared" si="4"/>
        <v>217</v>
      </c>
      <c r="B141" s="19" t="str">
        <f>_xlfn.CONCAT(_xlfn._LONGTEXT("Portion of the Contract Capacity (Summer) to be injected at the 2nd Feeder (MW) (value to 2 decimal places): &lt;the total  Contract Capacity (Summer) to be injected across all identified Feeders should exactly match the applicable Contract Capacity (Summer)"," in item #"),$A$27,"&gt;")</f>
        <v>Portion of the Contract Capacity (Summer) to be injected at the 2nd Feeder (MW) (value to 2 decimal places): &lt;the total  Contract Capacity (Summer) to be injected across all identified Feeders should exactly match the applicable Contract Capacity (Summer) in item #118&gt;</v>
      </c>
      <c r="C141" s="52"/>
      <c r="D141" s="52"/>
      <c r="E141" s="52"/>
    </row>
    <row r="142" spans="1:5" ht="90" x14ac:dyDescent="0.25">
      <c r="A142" s="17">
        <f t="shared" si="4"/>
        <v>218</v>
      </c>
      <c r="B142" s="19" t="str">
        <f>_xlfn.CONCAT(_xlfn._LONGTEXT("Portion of the Withdrawal Capability (Summer) to be withdrawn at the 2nd Feeder (MW) (value to 2 decimal places): &lt;the total Withdrawal Capability (Summer) to be withdrawn across all identified Feeders should exactly match the applicable Withdrawal Capabi","lity (Summer) in item #"),$A$28,"&gt;")</f>
        <v>Portion of the Withdrawal Capability (Summer) to be withdrawn at the 2nd Feeder (MW) (value to 2 decimal places): &lt;the total Withdrawal Capability (Summer) to be withdrawn across all identified Feeders should exactly match the applicable Withdrawal Capability (Summer) in item #119&gt;</v>
      </c>
      <c r="C142" s="52"/>
      <c r="D142" s="52"/>
      <c r="E142" s="52"/>
    </row>
    <row r="143" spans="1:5" ht="75" x14ac:dyDescent="0.25">
      <c r="A143" s="17">
        <f t="shared" si="4"/>
        <v>219</v>
      </c>
      <c r="B143" s="19" t="str">
        <f>_xlfn.CONCAT(_xlfn._LONGTEXT("Portion of the Contract Capacity (Winter) to be injected at the 2nd Feeder (MW) (value to 2 decimal places): &lt;the total  Contract Capacity (Winter) to be injected across all identified Feeders should exactly match the applicable Contract Capacity (Winter)"," in item #"),$A$29,"&gt;")</f>
        <v>Portion of the Contract Capacity (Winter) to be injected at the 2nd Feeder (MW) (value to 2 decimal places): &lt;the total  Contract Capacity (Winter) to be injected across all identified Feeders should exactly match the applicable Contract Capacity (Winter) in item #120&gt;</v>
      </c>
      <c r="C143" s="52"/>
      <c r="D143" s="52"/>
      <c r="E143" s="52"/>
    </row>
    <row r="144" spans="1:5" ht="90" x14ac:dyDescent="0.25">
      <c r="A144" s="17">
        <f t="shared" si="4"/>
        <v>220</v>
      </c>
      <c r="B144" s="19" t="str">
        <f>_xlfn.CONCAT(_xlfn._LONGTEXT("Portion of the Withdrawal Capability (Winter) to be withdrawn at the 2nd Feeder (MW) (value to 2 decimal places): &lt;the total Withdrawal Capability (Winter) to be withdrawn across all identified Feeders should exactly match the applicable Withdrawal Capabi","lity (Winter) in item #"),$A$30,"&gt;")</f>
        <v>Portion of the Withdrawal Capability (Winter) to be withdrawn at the 2nd Feeder (MW) (value to 2 decimal places): &lt;the total Withdrawal Capability (Winter) to be withdrawn across all identified Feeders should exactly match the applicable Withdrawal Capability (Winter) in item #121&gt;</v>
      </c>
      <c r="C144" s="52"/>
      <c r="D144" s="52"/>
      <c r="E144" s="52"/>
    </row>
    <row r="145" spans="1:5" ht="15" customHeight="1" x14ac:dyDescent="0.25">
      <c r="A145" s="26"/>
      <c r="B145" s="27" t="s">
        <v>205</v>
      </c>
      <c r="C145" s="89" t="s">
        <v>147</v>
      </c>
      <c r="D145" s="4" t="s">
        <v>164</v>
      </c>
      <c r="E145" s="4" t="s">
        <v>165</v>
      </c>
    </row>
    <row r="146" spans="1:5" ht="31.5" x14ac:dyDescent="0.25">
      <c r="A146" s="17">
        <f>A144+1</f>
        <v>221</v>
      </c>
      <c r="B146" s="18" t="s">
        <v>206</v>
      </c>
      <c r="C146" s="34"/>
      <c r="D146" s="34" t="s">
        <v>14</v>
      </c>
      <c r="E146" s="34" t="s">
        <v>14</v>
      </c>
    </row>
    <row r="147" spans="1:5" ht="31.5" x14ac:dyDescent="0.25">
      <c r="A147" s="17">
        <f>A146+1</f>
        <v>222</v>
      </c>
      <c r="B147" s="18" t="s">
        <v>207</v>
      </c>
      <c r="C147" s="34"/>
      <c r="D147" s="34"/>
      <c r="E147" s="34"/>
    </row>
    <row r="148" spans="1:5" ht="45" x14ac:dyDescent="0.25">
      <c r="A148" s="17">
        <f>A147+1</f>
        <v>223</v>
      </c>
      <c r="B148" s="18" t="s">
        <v>208</v>
      </c>
      <c r="C148" s="50"/>
      <c r="D148" s="50"/>
      <c r="E148" s="50"/>
    </row>
    <row r="149" spans="1:5" ht="50.25" customHeight="1" x14ac:dyDescent="0.25">
      <c r="A149" s="17">
        <f t="shared" si="4"/>
        <v>224</v>
      </c>
      <c r="B149" s="18" t="s">
        <v>209</v>
      </c>
      <c r="C149" s="50"/>
      <c r="D149" s="50"/>
      <c r="E149" s="50"/>
    </row>
    <row r="150" spans="1:5" ht="60" x14ac:dyDescent="0.25">
      <c r="A150" s="17">
        <f t="shared" si="4"/>
        <v>225</v>
      </c>
      <c r="B150" s="18" t="str">
        <f>_xlfn.CONCAT("Nameplate Capacity allocated to the 3rd Feeder (MW) (value to 2 decimal places): &lt;the total Nameplate Capacity allocated to all identified Feeders should exactly match the applicable Nameplate Capacity in item #",$A$25,"&gt;")</f>
        <v>Nameplate Capacity allocated to the 3rd Feeder (MW) (value to 2 decimal places): &lt;the total Nameplate Capacity allocated to all identified Feeders should exactly match the applicable Nameplate Capacity in item #116&gt;</v>
      </c>
      <c r="C150" s="52"/>
      <c r="D150" s="52"/>
      <c r="E150" s="52"/>
    </row>
    <row r="151" spans="1:5" ht="75" x14ac:dyDescent="0.25">
      <c r="A151" s="17">
        <f t="shared" si="4"/>
        <v>226</v>
      </c>
      <c r="B151" s="19" t="str">
        <f>_xlfn.CONCAT(_xlfn._LONGTEXT("Portion of the Contract Capacity (Summer) to be injected at the 3rd Feeder (MW) (value to 2 decimal places): &lt;the total  Contract Capacity (Summer) to be injected across all identified Feeders should exactly match the applicable Contract Capacity (Summer)"," in item #"),$A$27,"&gt;")</f>
        <v>Portion of the Contract Capacity (Summer) to be injected at the 3rd Feeder (MW) (value to 2 decimal places): &lt;the total  Contract Capacity (Summer) to be injected across all identified Feeders should exactly match the applicable Contract Capacity (Summer) in item #118&gt;</v>
      </c>
      <c r="C151" s="52"/>
      <c r="D151" s="52"/>
      <c r="E151" s="52"/>
    </row>
    <row r="152" spans="1:5" ht="90" x14ac:dyDescent="0.25">
      <c r="A152" s="17">
        <f t="shared" si="4"/>
        <v>227</v>
      </c>
      <c r="B152" s="19" t="str">
        <f>_xlfn.CONCAT(_xlfn._LONGTEXT("Portion of the Withdrawal Capability (Summer) to be withdrawn at the 3rd Feeder (MW) (value to 2 decimal places): &lt;the total Withdrawal Capability (Summer) to be withdrawn across all identified Feeders should exactly match the applicable Withdrawal Capabi","lity (Summer) in item #"),$A$28,"&gt;")</f>
        <v>Portion of the Withdrawal Capability (Summer) to be withdrawn at the 3rd Feeder (MW) (value to 2 decimal places): &lt;the total Withdrawal Capability (Summer) to be withdrawn across all identified Feeders should exactly match the applicable Withdrawal Capability (Summer) in item #119&gt;</v>
      </c>
      <c r="C152" s="52"/>
      <c r="D152" s="52"/>
      <c r="E152" s="52"/>
    </row>
    <row r="153" spans="1:5" ht="75" x14ac:dyDescent="0.25">
      <c r="A153" s="17">
        <f t="shared" si="4"/>
        <v>228</v>
      </c>
      <c r="B153" s="19" t="str">
        <f>_xlfn.CONCAT(_xlfn._LONGTEXT("Portion of the Contract Capacity (Winter) to be injected at the 3rd Feeder (MW) (value to 2 decimal places): &lt;the total  Contract Capacity (Winter) to be injected across all identified Feeders should exactly match the applicable Contract Capacity (Winter)"," in item #"),$A$29,"&gt;")</f>
        <v>Portion of the Contract Capacity (Winter) to be injected at the 3rd Feeder (MW) (value to 2 decimal places): &lt;the total  Contract Capacity (Winter) to be injected across all identified Feeders should exactly match the applicable Contract Capacity (Winter) in item #120&gt;</v>
      </c>
      <c r="C153" s="52"/>
      <c r="D153" s="52"/>
      <c r="E153" s="52"/>
    </row>
    <row r="154" spans="1:5" ht="90" x14ac:dyDescent="0.25">
      <c r="A154" s="17">
        <f t="shared" si="4"/>
        <v>229</v>
      </c>
      <c r="B154" s="19" t="str">
        <f>_xlfn.CONCAT(_xlfn._LONGTEXT("Portion of the Withdrawal Capability (Winter) to be withdrawn at the 3rd Feeder (MW) (value to 2 decimal places): &lt;the total Withdrawal Capability (Winter) to be withdrawn across all identified Feeders should exactly match the applicable Withdrawal Capabi","lity (Winter) in item #"),$A$30,"&gt;")</f>
        <v>Portion of the Withdrawal Capability (Winter) to be withdrawn at the 3rd Feeder (MW) (value to 2 decimal places): &lt;the total Withdrawal Capability (Winter) to be withdrawn across all identified Feeders should exactly match the applicable Withdrawal Capability (Winter) in item #121&gt;</v>
      </c>
      <c r="C154" s="52"/>
      <c r="D154" s="52"/>
      <c r="E154" s="52"/>
    </row>
    <row r="155" spans="1:5" ht="15" customHeight="1" x14ac:dyDescent="0.25">
      <c r="A155" s="26"/>
      <c r="B155" s="27" t="s">
        <v>210</v>
      </c>
      <c r="C155" s="89" t="s">
        <v>147</v>
      </c>
      <c r="D155" s="4" t="s">
        <v>164</v>
      </c>
      <c r="E155" s="4" t="s">
        <v>165</v>
      </c>
    </row>
    <row r="156" spans="1:5" ht="31.5" x14ac:dyDescent="0.25">
      <c r="A156" s="17">
        <f>A154+1</f>
        <v>230</v>
      </c>
      <c r="B156" s="18" t="s">
        <v>211</v>
      </c>
      <c r="C156" s="34"/>
      <c r="D156" s="34" t="s">
        <v>14</v>
      </c>
      <c r="E156" s="34" t="s">
        <v>14</v>
      </c>
    </row>
    <row r="157" spans="1:5" ht="31.5" x14ac:dyDescent="0.25">
      <c r="A157" s="17">
        <f>A156+1</f>
        <v>231</v>
      </c>
      <c r="B157" s="18" t="s">
        <v>212</v>
      </c>
      <c r="C157" s="34"/>
      <c r="D157" s="34"/>
      <c r="E157" s="34"/>
    </row>
    <row r="158" spans="1:5" ht="45" x14ac:dyDescent="0.25">
      <c r="A158" s="17">
        <f>A157+1</f>
        <v>232</v>
      </c>
      <c r="B158" s="18" t="s">
        <v>213</v>
      </c>
      <c r="C158" s="50"/>
      <c r="D158" s="50"/>
      <c r="E158" s="50"/>
    </row>
    <row r="159" spans="1:5" ht="47.25" customHeight="1" x14ac:dyDescent="0.25">
      <c r="A159" s="17">
        <f t="shared" si="4"/>
        <v>233</v>
      </c>
      <c r="B159" s="18" t="s">
        <v>214</v>
      </c>
      <c r="C159" s="50"/>
      <c r="D159" s="50"/>
      <c r="E159" s="50"/>
    </row>
    <row r="160" spans="1:5" ht="60" x14ac:dyDescent="0.25">
      <c r="A160" s="17">
        <f t="shared" si="4"/>
        <v>234</v>
      </c>
      <c r="B160" s="18" t="str">
        <f>_xlfn.CONCAT("Nameplate Capacity allocated to the 4th Feeder (MW) (value to 2 decimal places): &lt;the total Nameplate Capacity allocated to all identified Feeders should exactly match the applicable Nameplate Capacity in item #",$A$25,"&gt;")</f>
        <v>Nameplate Capacity allocated to the 4th Feeder (MW) (value to 2 decimal places): &lt;the total Nameplate Capacity allocated to all identified Feeders should exactly match the applicable Nameplate Capacity in item #116&gt;</v>
      </c>
      <c r="C160" s="52"/>
      <c r="D160" s="52"/>
      <c r="E160" s="52"/>
    </row>
    <row r="161" spans="1:5" ht="75" x14ac:dyDescent="0.25">
      <c r="A161" s="17">
        <f t="shared" si="4"/>
        <v>235</v>
      </c>
      <c r="B161" s="19" t="str">
        <f>_xlfn.CONCAT(_xlfn._LONGTEXT("Portion of the Contract Capacity (Summer) to be injected at the 4th Feeder (MW) (value to 2 decimal places): &lt;the total  Contract Capacity (Summer) to be injected across all identified Feeders should exactly match the applicable Contract Capacity (Summer)"," in item #"),$A$27,"&gt;")</f>
        <v>Portion of the Contract Capacity (Summer) to be injected at the 4th Feeder (MW) (value to 2 decimal places): &lt;the total  Contract Capacity (Summer) to be injected across all identified Feeders should exactly match the applicable Contract Capacity (Summer) in item #118&gt;</v>
      </c>
      <c r="C161" s="52"/>
      <c r="D161" s="52"/>
      <c r="E161" s="52"/>
    </row>
    <row r="162" spans="1:5" ht="90" x14ac:dyDescent="0.25">
      <c r="A162" s="17">
        <f t="shared" si="4"/>
        <v>236</v>
      </c>
      <c r="B162" s="19" t="str">
        <f>_xlfn.CONCAT(_xlfn._LONGTEXT("Portion of the Withdrawal Capability (Summer) to be withdrawn at the 4th Feeder (MW) (value to 2 decimal places): &lt;the total Withdrawal Capability (Summer) to be withdrawn across all identified Feeders should exactly match the applicable Withdrawal Capabi","lity (Summer) in item #"),$A$28,"&gt;")</f>
        <v>Portion of the Withdrawal Capability (Summer) to be withdrawn at the 4th Feeder (MW) (value to 2 decimal places): &lt;the total Withdrawal Capability (Summer) to be withdrawn across all identified Feeders should exactly match the applicable Withdrawal Capability (Summer) in item #119&gt;</v>
      </c>
      <c r="C162" s="52"/>
      <c r="D162" s="52"/>
      <c r="E162" s="52"/>
    </row>
    <row r="163" spans="1:5" ht="75" x14ac:dyDescent="0.25">
      <c r="A163" s="17">
        <f t="shared" si="4"/>
        <v>237</v>
      </c>
      <c r="B163" s="19" t="str">
        <f>_xlfn.CONCAT(_xlfn._LONGTEXT("Portion of the Contract Capacity (Winter) to be injected at the 4th Feeder (MW) (value to 2 decimal places): &lt;the total  Contract Capacity (Winter) to be injected across all identified Feeders should exactly match the applicable Contract Capacity (Winter)"," in item #"),$A$29,"&gt;")</f>
        <v>Portion of the Contract Capacity (Winter) to be injected at the 4th Feeder (MW) (value to 2 decimal places): &lt;the total  Contract Capacity (Winter) to be injected across all identified Feeders should exactly match the applicable Contract Capacity (Winter) in item #120&gt;</v>
      </c>
      <c r="C163" s="52"/>
      <c r="D163" s="52"/>
      <c r="E163" s="52"/>
    </row>
    <row r="164" spans="1:5" ht="90" x14ac:dyDescent="0.25">
      <c r="A164" s="17">
        <f t="shared" si="4"/>
        <v>238</v>
      </c>
      <c r="B164" s="19" t="str">
        <f>_xlfn.CONCAT(_xlfn._LONGTEXT("Portion of the Withdrawal Capability (Winter) to be withdrawn at the 4th Feeder (MW) (value to 2 decimal places): &lt;the total Withdrawal Capability (Winter) to be withdrawn across all identified Feeders should exactly match the applicable Withdrawal Capabi","lity (Winter) in item #"),$A$30,"&gt;")</f>
        <v>Portion of the Withdrawal Capability (Winter) to be withdrawn at the 4th Feeder (MW) (value to 2 decimal places): &lt;the total Withdrawal Capability (Winter) to be withdrawn across all identified Feeders should exactly match the applicable Withdrawal Capability (Winter) in item #121&gt;</v>
      </c>
      <c r="C164" s="52"/>
      <c r="D164" s="52"/>
      <c r="E164" s="52"/>
    </row>
    <row r="165" spans="1:5" ht="30" x14ac:dyDescent="0.25">
      <c r="A165" s="28"/>
      <c r="B165" s="29" t="s">
        <v>215</v>
      </c>
      <c r="C165" s="30" t="s">
        <v>182</v>
      </c>
      <c r="D165" s="30" t="s">
        <v>148</v>
      </c>
      <c r="E165" s="30" t="s">
        <v>149</v>
      </c>
    </row>
    <row r="166" spans="1:5" ht="75" x14ac:dyDescent="0.25">
      <c r="A166" s="22">
        <f>A164+1</f>
        <v>239</v>
      </c>
      <c r="B166" s="18" t="str">
        <f>_xlfn.CONCAT("If the LLT Capacity Project's Connection Point is comprised of one or multiple connections to Common LDC Feeders, as indicated in item #",$A$123,", the Proponent is proposing an alternate allocation of Contract Capacity across the Common LDC Feeders:")</f>
        <v>If the LLT Capacity Project's Connection Point is comprised of one or multiple connections to Common LDC Feeders, as indicated in item #201, the Proponent is proposing an alternate allocation of Contract Capacity across the Common LDC Feeders:</v>
      </c>
      <c r="C166" s="34" t="s">
        <v>14</v>
      </c>
      <c r="D166" s="34" t="s">
        <v>14</v>
      </c>
      <c r="E166" s="34" t="s">
        <v>14</v>
      </c>
    </row>
    <row r="167" spans="1:5" x14ac:dyDescent="0.25">
      <c r="A167" s="22">
        <f t="shared" si="4"/>
        <v>240</v>
      </c>
      <c r="B167" s="18" t="s">
        <v>216</v>
      </c>
      <c r="C167" s="34" t="s">
        <v>14</v>
      </c>
      <c r="D167" s="34" t="s">
        <v>14</v>
      </c>
      <c r="E167" s="34" t="s">
        <v>14</v>
      </c>
    </row>
    <row r="168" spans="1:5" ht="15" customHeight="1" x14ac:dyDescent="0.25">
      <c r="A168" s="31"/>
      <c r="B168" s="32" t="s">
        <v>217</v>
      </c>
      <c r="C168" s="89" t="s">
        <v>147</v>
      </c>
      <c r="D168" s="4" t="s">
        <v>164</v>
      </c>
      <c r="E168" s="4" t="s">
        <v>165</v>
      </c>
    </row>
    <row r="169" spans="1:5" ht="31.5" x14ac:dyDescent="0.25">
      <c r="A169" s="22">
        <f>A167+1</f>
        <v>241</v>
      </c>
      <c r="B169" s="18" t="s">
        <v>196</v>
      </c>
      <c r="C169" s="34"/>
      <c r="D169" s="34" t="s">
        <v>14</v>
      </c>
      <c r="E169" s="34" t="s">
        <v>14</v>
      </c>
    </row>
    <row r="170" spans="1:5" ht="31.5" x14ac:dyDescent="0.25">
      <c r="A170" s="22">
        <f>A169+1</f>
        <v>242</v>
      </c>
      <c r="B170" s="18" t="s">
        <v>197</v>
      </c>
      <c r="C170" s="34"/>
      <c r="D170" s="34"/>
      <c r="E170" s="34"/>
    </row>
    <row r="171" spans="1:5" ht="45" x14ac:dyDescent="0.25">
      <c r="A171" s="22">
        <f>A170+1</f>
        <v>243</v>
      </c>
      <c r="B171" s="18" t="s">
        <v>198</v>
      </c>
      <c r="C171" s="50"/>
      <c r="D171" s="50"/>
      <c r="E171" s="50"/>
    </row>
    <row r="172" spans="1:5" ht="51" customHeight="1" x14ac:dyDescent="0.25">
      <c r="A172" s="22">
        <f t="shared" si="4"/>
        <v>244</v>
      </c>
      <c r="B172" s="18" t="s">
        <v>199</v>
      </c>
      <c r="C172" s="50"/>
      <c r="D172" s="50"/>
      <c r="E172" s="50"/>
    </row>
    <row r="173" spans="1:5" ht="60" x14ac:dyDescent="0.25">
      <c r="A173" s="22">
        <f t="shared" si="4"/>
        <v>245</v>
      </c>
      <c r="B173" s="18" t="str">
        <f>_xlfn.CONCAT("Nameplate Capacity allocated to the 1st Feeder (MW) (value to 2 decimal places): &lt;the total Nameplate Capacity allocated to all identified Feeders should exactly match the applicable Nameplate Capacity in item #",$A$25,"&gt;")</f>
        <v>Nameplate Capacity allocated to the 1st Feeder (MW) (value to 2 decimal places): &lt;the total Nameplate Capacity allocated to all identified Feeders should exactly match the applicable Nameplate Capacity in item #116&gt;</v>
      </c>
      <c r="C173" s="52"/>
      <c r="D173" s="52"/>
      <c r="E173" s="52"/>
    </row>
    <row r="174" spans="1:5" ht="75" x14ac:dyDescent="0.25">
      <c r="A174" s="22">
        <f t="shared" si="4"/>
        <v>246</v>
      </c>
      <c r="B174" s="19" t="str">
        <f>_xlfn.CONCAT(_xlfn._LONGTEXT("Portion of the Contract Capacity (Summer) to be injected at the 1st Feeder (MW) (value to 2 decimal places): &lt;the total  Contract Capacity (Summer) to be injected across all identified Feeders should exactly match the applicable Contract Capacity (Summer)"," in item #"),$A$27,"&gt;")</f>
        <v>Portion of the Contract Capacity (Summer) to be injected at the 1st Feeder (MW) (value to 2 decimal places): &lt;the total  Contract Capacity (Summer) to be injected across all identified Feeders should exactly match the applicable Contract Capacity (Summer) in item #118&gt;</v>
      </c>
      <c r="C174" s="52"/>
      <c r="D174" s="52"/>
      <c r="E174" s="52"/>
    </row>
    <row r="175" spans="1:5" ht="90" x14ac:dyDescent="0.25">
      <c r="A175" s="22">
        <f t="shared" si="4"/>
        <v>247</v>
      </c>
      <c r="B175" s="19" t="str">
        <f>_xlfn.CONCAT(_xlfn._LONGTEXT("Portion of the Withdrawal Capability (Summer) to be withdrawn at the 1st Feeder (MW) (value to 2 decimal places): &lt;the total Withdrawal Capability (Summer) to be withdrawn across all identified Feeders should exactly match the applicable Withdrawal Capabi","lity (Summer) in item #"),$A$28,"&gt;")</f>
        <v>Portion of the Withdrawal Capability (Summer) to be withdrawn at the 1st Feeder (MW) (value to 2 decimal places): &lt;the total Withdrawal Capability (Summer) to be withdrawn across all identified Feeders should exactly match the applicable Withdrawal Capability (Summer) in item #119&gt;</v>
      </c>
      <c r="C175" s="52"/>
      <c r="D175" s="52"/>
      <c r="E175" s="52"/>
    </row>
    <row r="176" spans="1:5" ht="75" x14ac:dyDescent="0.25">
      <c r="A176" s="22">
        <f t="shared" si="4"/>
        <v>248</v>
      </c>
      <c r="B176" s="19" t="str">
        <f>_xlfn.CONCAT(_xlfn._LONGTEXT("Portion of the Contract Capacity (Winter) to be injected at the 1st Feeder (MW) (value to 2 decimal places): &lt;the total  Contract Capacity (Winter) to be injected across all identified Feeders should exactly match the applicable Contract Capacity (Winter)"," in item #"),$A$29,"&gt;")</f>
        <v>Portion of the Contract Capacity (Winter) to be injected at the 1st Feeder (MW) (value to 2 decimal places): &lt;the total  Contract Capacity (Winter) to be injected across all identified Feeders should exactly match the applicable Contract Capacity (Winter) in item #120&gt;</v>
      </c>
      <c r="C176" s="52"/>
      <c r="D176" s="52"/>
      <c r="E176" s="52"/>
    </row>
    <row r="177" spans="1:5" ht="90" x14ac:dyDescent="0.25">
      <c r="A177" s="22">
        <f t="shared" si="4"/>
        <v>249</v>
      </c>
      <c r="B177" s="19" t="str">
        <f>_xlfn.CONCAT(_xlfn._LONGTEXT("Portion of the Withdrawal Capability (Winter) to be withdrawn at the 1st Feeder (MW) (value to 2 decimal places): &lt;the total Withdrawal Capability (Winter) to be withdrawn across all identified Feeders should exactly match the applicable Withdrawal Capabi","lity (Winter) in item #"),$A$30,"&gt;")</f>
        <v>Portion of the Withdrawal Capability (Winter) to be withdrawn at the 1st Feeder (MW) (value to 2 decimal places): &lt;the total Withdrawal Capability (Winter) to be withdrawn across all identified Feeders should exactly match the applicable Withdrawal Capability (Winter) in item #121&gt;</v>
      </c>
      <c r="C177" s="52"/>
      <c r="D177" s="52"/>
      <c r="E177" s="52"/>
    </row>
    <row r="178" spans="1:5" ht="15" customHeight="1" x14ac:dyDescent="0.25">
      <c r="A178" s="31"/>
      <c r="B178" s="32" t="s">
        <v>218</v>
      </c>
      <c r="C178" s="89" t="s">
        <v>147</v>
      </c>
      <c r="D178" s="4" t="s">
        <v>164</v>
      </c>
      <c r="E178" s="4" t="s">
        <v>165</v>
      </c>
    </row>
    <row r="179" spans="1:5" ht="31.5" x14ac:dyDescent="0.25">
      <c r="A179" s="22">
        <f>A177+1</f>
        <v>250</v>
      </c>
      <c r="B179" s="18" t="s">
        <v>201</v>
      </c>
      <c r="C179" s="34"/>
      <c r="D179" s="34" t="s">
        <v>14</v>
      </c>
      <c r="E179" s="34" t="s">
        <v>14</v>
      </c>
    </row>
    <row r="180" spans="1:5" ht="31.5" x14ac:dyDescent="0.25">
      <c r="A180" s="22">
        <f>A179+1</f>
        <v>251</v>
      </c>
      <c r="B180" s="18" t="s">
        <v>202</v>
      </c>
      <c r="C180" s="34"/>
      <c r="D180" s="34"/>
      <c r="E180" s="34"/>
    </row>
    <row r="181" spans="1:5" ht="60" x14ac:dyDescent="0.25">
      <c r="A181" s="22">
        <f>A180+1</f>
        <v>252</v>
      </c>
      <c r="B181" s="18" t="s">
        <v>203</v>
      </c>
      <c r="C181" s="50"/>
      <c r="D181" s="50"/>
      <c r="E181" s="50"/>
    </row>
    <row r="182" spans="1:5" ht="54" customHeight="1" x14ac:dyDescent="0.25">
      <c r="A182" s="22">
        <f t="shared" si="4"/>
        <v>253</v>
      </c>
      <c r="B182" s="18" t="s">
        <v>204</v>
      </c>
      <c r="C182" s="50"/>
      <c r="D182" s="50"/>
      <c r="E182" s="50"/>
    </row>
    <row r="183" spans="1:5" ht="60" x14ac:dyDescent="0.25">
      <c r="A183" s="22">
        <f t="shared" si="4"/>
        <v>254</v>
      </c>
      <c r="B183" s="18" t="str">
        <f>_xlfn.CONCAT("Nameplate Capacity allocated to the 2nd Feeder (MW) (value to 2 decimal places): &lt;the total Nameplate Capacity allocated to all identified Feeders should exactly match the applicable Nameplate Capacity in item #",$A$25,"&gt;")</f>
        <v>Nameplate Capacity allocated to the 2nd Feeder (MW) (value to 2 decimal places): &lt;the total Nameplate Capacity allocated to all identified Feeders should exactly match the applicable Nameplate Capacity in item #116&gt;</v>
      </c>
      <c r="C183" s="52"/>
      <c r="D183" s="52"/>
      <c r="E183" s="52"/>
    </row>
    <row r="184" spans="1:5" ht="75" x14ac:dyDescent="0.25">
      <c r="A184" s="22">
        <f t="shared" si="4"/>
        <v>255</v>
      </c>
      <c r="B184" s="19" t="str">
        <f>_xlfn.CONCAT(_xlfn._LONGTEXT("Portion of the Contract Capacity (Summer) to be injected at the 2nd Feeder (MW) (value to 2 decimal places): &lt;the total  Contract Capacity (Summer) to be injected across all identified Feeders should exactly match the applicable Contract Capacity (Summer)"," in item #"),$A$27,"&gt;")</f>
        <v>Portion of the Contract Capacity (Summer) to be injected at the 2nd Feeder (MW) (value to 2 decimal places): &lt;the total  Contract Capacity (Summer) to be injected across all identified Feeders should exactly match the applicable Contract Capacity (Summer) in item #118&gt;</v>
      </c>
      <c r="C184" s="52"/>
      <c r="D184" s="52"/>
      <c r="E184" s="52"/>
    </row>
    <row r="185" spans="1:5" ht="90" x14ac:dyDescent="0.25">
      <c r="A185" s="22">
        <f t="shared" si="4"/>
        <v>256</v>
      </c>
      <c r="B185" s="19" t="str">
        <f>_xlfn.CONCAT(_xlfn._LONGTEXT("Portion of the Withdrawal Capability (Summer) to be withdrawn at the 2nd Feeder (MW) (value to 2 decimal places): &lt;the total Withdrawal Capability (Summer) to be withdrawn across all identified Feeders should exactly match the applicable Withdrawal Capabi","lity (Summer) in item #"),$A$28,"&gt;")</f>
        <v>Portion of the Withdrawal Capability (Summer) to be withdrawn at the 2nd Feeder (MW) (value to 2 decimal places): &lt;the total Withdrawal Capability (Summer) to be withdrawn across all identified Feeders should exactly match the applicable Withdrawal Capability (Summer) in item #119&gt;</v>
      </c>
      <c r="C185" s="52"/>
      <c r="D185" s="52"/>
      <c r="E185" s="52"/>
    </row>
    <row r="186" spans="1:5" ht="75" x14ac:dyDescent="0.25">
      <c r="A186" s="22">
        <f t="shared" si="4"/>
        <v>257</v>
      </c>
      <c r="B186" s="19" t="str">
        <f>_xlfn.CONCAT(_xlfn._LONGTEXT("Portion of the Contract Capacity (Winter) to be injected at the 2nd Feeder (MW) (value to 2 decimal places): &lt;the total  Contract Capacity (Winter) to be injected across all identified Feeders should exactly match the applicable Contract Capacity (Winter)"," in item #"),$A$29,"&gt;")</f>
        <v>Portion of the Contract Capacity (Winter) to be injected at the 2nd Feeder (MW) (value to 2 decimal places): &lt;the total  Contract Capacity (Winter) to be injected across all identified Feeders should exactly match the applicable Contract Capacity (Winter) in item #120&gt;</v>
      </c>
      <c r="C186" s="52"/>
      <c r="D186" s="52"/>
      <c r="E186" s="52"/>
    </row>
    <row r="187" spans="1:5" ht="90" x14ac:dyDescent="0.25">
      <c r="A187" s="22">
        <f t="shared" si="4"/>
        <v>258</v>
      </c>
      <c r="B187" s="19" t="str">
        <f>_xlfn.CONCAT(_xlfn._LONGTEXT("Portion of the Withdrawal Capability (Winter) to be withdrawn at the 2nd Feeder (MW) (value to 2 decimal places): &lt;the total Withdrawal Capability (Winter) to be withdrawn across all identified Feeders should exactly match the applicable Withdrawal Capabi","lity (Winter) in item #"),$A$30,"&gt;")</f>
        <v>Portion of the Withdrawal Capability (Winter) to be withdrawn at the 2nd Feeder (MW) (value to 2 decimal places): &lt;the total Withdrawal Capability (Winter) to be withdrawn across all identified Feeders should exactly match the applicable Withdrawal Capability (Winter) in item #121&gt;</v>
      </c>
      <c r="C187" s="52"/>
      <c r="D187" s="52"/>
      <c r="E187" s="52"/>
    </row>
    <row r="188" spans="1:5" ht="15" customHeight="1" x14ac:dyDescent="0.25">
      <c r="A188" s="31"/>
      <c r="B188" s="32" t="s">
        <v>219</v>
      </c>
      <c r="C188" s="89" t="s">
        <v>147</v>
      </c>
      <c r="D188" s="4" t="s">
        <v>164</v>
      </c>
      <c r="E188" s="4" t="s">
        <v>165</v>
      </c>
    </row>
    <row r="189" spans="1:5" ht="31.5" x14ac:dyDescent="0.25">
      <c r="A189" s="22">
        <f>A187+1</f>
        <v>259</v>
      </c>
      <c r="B189" s="18" t="s">
        <v>206</v>
      </c>
      <c r="C189" s="34"/>
      <c r="D189" s="34" t="s">
        <v>14</v>
      </c>
      <c r="E189" s="34" t="s">
        <v>14</v>
      </c>
    </row>
    <row r="190" spans="1:5" ht="31.5" x14ac:dyDescent="0.25">
      <c r="A190" s="22">
        <f>A189+1</f>
        <v>260</v>
      </c>
      <c r="B190" s="18" t="s">
        <v>207</v>
      </c>
      <c r="C190" s="34"/>
      <c r="D190" s="34"/>
      <c r="E190" s="34"/>
    </row>
    <row r="191" spans="1:5" ht="45" x14ac:dyDescent="0.25">
      <c r="A191" s="22">
        <f>A190+1</f>
        <v>261</v>
      </c>
      <c r="B191" s="18" t="s">
        <v>208</v>
      </c>
      <c r="C191" s="50"/>
      <c r="D191" s="50"/>
      <c r="E191" s="50"/>
    </row>
    <row r="192" spans="1:5" ht="50.25" customHeight="1" x14ac:dyDescent="0.25">
      <c r="A192" s="22">
        <f t="shared" ref="A192:A207" si="6">A191+1</f>
        <v>262</v>
      </c>
      <c r="B192" s="18" t="s">
        <v>209</v>
      </c>
      <c r="C192" s="50"/>
      <c r="D192" s="50"/>
      <c r="E192" s="50"/>
    </row>
    <row r="193" spans="1:5" ht="60" x14ac:dyDescent="0.25">
      <c r="A193" s="22">
        <f t="shared" si="6"/>
        <v>263</v>
      </c>
      <c r="B193" s="18" t="str">
        <f>_xlfn.CONCAT("Nameplate Capacity allocated to the 3rd Feeder (MW) (value to 2 decimal places): &lt;the total Nameplate Capacity allocated to all identified Feeders should exactly match the applicable Nameplate Capacity in item #",$A$25,"&gt;")</f>
        <v>Nameplate Capacity allocated to the 3rd Feeder (MW) (value to 2 decimal places): &lt;the total Nameplate Capacity allocated to all identified Feeders should exactly match the applicable Nameplate Capacity in item #116&gt;</v>
      </c>
      <c r="C193" s="52"/>
      <c r="D193" s="52"/>
      <c r="E193" s="52"/>
    </row>
    <row r="194" spans="1:5" ht="75" x14ac:dyDescent="0.25">
      <c r="A194" s="22">
        <f t="shared" si="6"/>
        <v>264</v>
      </c>
      <c r="B194" s="19" t="str">
        <f>_xlfn.CONCAT(_xlfn._LONGTEXT("Portion of the Contract Capacity (Summer) to be injected at the 3rd Feeder (MW) (value to 2 decimal places): &lt;the total  Contract Capacity (Summer) to be injected across all identified Feeders should exactly match the applicable Contract Capacity (Summer)"," in item #"),$A$27,"&gt;")</f>
        <v>Portion of the Contract Capacity (Summer) to be injected at the 3rd Feeder (MW) (value to 2 decimal places): &lt;the total  Contract Capacity (Summer) to be injected across all identified Feeders should exactly match the applicable Contract Capacity (Summer) in item #118&gt;</v>
      </c>
      <c r="C194" s="52"/>
      <c r="D194" s="52"/>
      <c r="E194" s="52"/>
    </row>
    <row r="195" spans="1:5" ht="90" x14ac:dyDescent="0.25">
      <c r="A195" s="22">
        <f t="shared" si="6"/>
        <v>265</v>
      </c>
      <c r="B195" s="19" t="str">
        <f>_xlfn.CONCAT(_xlfn._LONGTEXT("Portion of the Withdrawal Capability (Summer) to be withdrawn at the 3rd Feeder (MW) (value to 2 decimal places): &lt;the total Withdrawal Capability (Summer) to be withdrawn across all identified Feeders should exactly match the applicable Withdrawal Capabi","lity (Summer) in item #"),$A$28,"&gt;")</f>
        <v>Portion of the Withdrawal Capability (Summer) to be withdrawn at the 3rd Feeder (MW) (value to 2 decimal places): &lt;the total Withdrawal Capability (Summer) to be withdrawn across all identified Feeders should exactly match the applicable Withdrawal Capability (Summer) in item #119&gt;</v>
      </c>
      <c r="C195" s="52"/>
      <c r="D195" s="52"/>
      <c r="E195" s="52"/>
    </row>
    <row r="196" spans="1:5" ht="75" x14ac:dyDescent="0.25">
      <c r="A196" s="22">
        <f t="shared" si="6"/>
        <v>266</v>
      </c>
      <c r="B196" s="19" t="str">
        <f>_xlfn.CONCAT(_xlfn._LONGTEXT("Portion of the Contract Capacity (Winter) to be injected at the 3rd Feeder (MW) (value to 2 decimal places): &lt;the total  Contract Capacity (Winter) to be injected across all identified Feeders should exactly match the applicable Contract Capacity (Winter)"," in item #"),$A$29,"&gt;")</f>
        <v>Portion of the Contract Capacity (Winter) to be injected at the 3rd Feeder (MW) (value to 2 decimal places): &lt;the total  Contract Capacity (Winter) to be injected across all identified Feeders should exactly match the applicable Contract Capacity (Winter) in item #120&gt;</v>
      </c>
      <c r="C196" s="52"/>
      <c r="D196" s="52"/>
      <c r="E196" s="52"/>
    </row>
    <row r="197" spans="1:5" ht="90" x14ac:dyDescent="0.25">
      <c r="A197" s="22">
        <f t="shared" si="6"/>
        <v>267</v>
      </c>
      <c r="B197" s="19" t="str">
        <f>_xlfn.CONCAT(_xlfn._LONGTEXT("Portion of the Withdrawal Capability (Winter) to be withdrawn at the 3rd Feeder (MW) (value to 2 decimal places): &lt;the total Withdrawal Capability (Winter) to be withdrawn across all identified Feeders should exactly match the applicable Withdrawal Capabi","lity (Winter) in item #"),$A$30,"&gt;")</f>
        <v>Portion of the Withdrawal Capability (Winter) to be withdrawn at the 3rd Feeder (MW) (value to 2 decimal places): &lt;the total Withdrawal Capability (Winter) to be withdrawn across all identified Feeders should exactly match the applicable Withdrawal Capability (Winter) in item #121&gt;</v>
      </c>
      <c r="C197" s="52"/>
      <c r="D197" s="52"/>
      <c r="E197" s="52"/>
    </row>
    <row r="198" spans="1:5" ht="15" customHeight="1" x14ac:dyDescent="0.25">
      <c r="A198" s="31"/>
      <c r="B198" s="32" t="s">
        <v>220</v>
      </c>
      <c r="C198" s="89" t="s">
        <v>147</v>
      </c>
      <c r="D198" s="4" t="s">
        <v>164</v>
      </c>
      <c r="E198" s="4" t="s">
        <v>165</v>
      </c>
    </row>
    <row r="199" spans="1:5" ht="31.5" x14ac:dyDescent="0.25">
      <c r="A199" s="22">
        <f>A197+1</f>
        <v>268</v>
      </c>
      <c r="B199" s="18" t="s">
        <v>211</v>
      </c>
      <c r="C199" s="34"/>
      <c r="D199" s="34" t="s">
        <v>14</v>
      </c>
      <c r="E199" s="34" t="s">
        <v>14</v>
      </c>
    </row>
    <row r="200" spans="1:5" ht="31.5" x14ac:dyDescent="0.25">
      <c r="A200" s="22">
        <f>A199+1</f>
        <v>269</v>
      </c>
      <c r="B200" s="18" t="s">
        <v>212</v>
      </c>
      <c r="C200" s="34"/>
      <c r="D200" s="34"/>
      <c r="E200" s="34"/>
    </row>
    <row r="201" spans="1:5" ht="45" x14ac:dyDescent="0.25">
      <c r="A201" s="22">
        <f>A200+1</f>
        <v>270</v>
      </c>
      <c r="B201" s="18" t="s">
        <v>213</v>
      </c>
      <c r="C201" s="50"/>
      <c r="D201" s="50"/>
      <c r="E201" s="50"/>
    </row>
    <row r="202" spans="1:5" ht="47.25" customHeight="1" x14ac:dyDescent="0.25">
      <c r="A202" s="22">
        <f t="shared" si="6"/>
        <v>271</v>
      </c>
      <c r="B202" s="18" t="s">
        <v>214</v>
      </c>
      <c r="C202" s="50"/>
      <c r="D202" s="50"/>
      <c r="E202" s="50"/>
    </row>
    <row r="203" spans="1:5" ht="60" x14ac:dyDescent="0.25">
      <c r="A203" s="22">
        <f t="shared" si="6"/>
        <v>272</v>
      </c>
      <c r="B203" s="18" t="str">
        <f>_xlfn.CONCAT("Nameplate Capacity allocated to the 4th Feeder (MW) (value to 2 decimal places): &lt;the total Nameplate Capacity allocated to all identified Feeders should exactly match the applicable Nameplate Capacity in item #",$A$25,"&gt;")</f>
        <v>Nameplate Capacity allocated to the 4th Feeder (MW) (value to 2 decimal places): &lt;the total Nameplate Capacity allocated to all identified Feeders should exactly match the applicable Nameplate Capacity in item #116&gt;</v>
      </c>
      <c r="C203" s="52"/>
      <c r="D203" s="52"/>
      <c r="E203" s="52"/>
    </row>
    <row r="204" spans="1:5" ht="75" x14ac:dyDescent="0.25">
      <c r="A204" s="22">
        <f t="shared" si="6"/>
        <v>273</v>
      </c>
      <c r="B204" s="19" t="str">
        <f>_xlfn.CONCAT(_xlfn._LONGTEXT("Portion of the Contract Capacity (Summer) to be injected at the 4th Feeder (MW) (value to 2 decimal places): &lt;the total  Contract Capacity (Summer) to be injected across all identified Feeders should exactly match the applicable Contract Capacity (Summer)"," in item #"),$A$27,"&gt;")</f>
        <v>Portion of the Contract Capacity (Summer) to be injected at the 4th Feeder (MW) (value to 2 decimal places): &lt;the total  Contract Capacity (Summer) to be injected across all identified Feeders should exactly match the applicable Contract Capacity (Summer) in item #118&gt;</v>
      </c>
      <c r="C204" s="52"/>
      <c r="D204" s="52"/>
      <c r="E204" s="52"/>
    </row>
    <row r="205" spans="1:5" ht="90" x14ac:dyDescent="0.25">
      <c r="A205" s="22">
        <f t="shared" si="6"/>
        <v>274</v>
      </c>
      <c r="B205" s="19" t="str">
        <f>_xlfn.CONCAT(_xlfn._LONGTEXT("Portion of the Withdrawal Capability (Summer) to be withdrawn at the 4th Feeder (MW) (value to 2 decimal places): &lt;the total Withdrawal Capability (Summer) to be withdrawn across all identified Feeders should exactly match the applicable Withdrawal Capabi","lity (Summer) in item #"),$A$28,"&gt;")</f>
        <v>Portion of the Withdrawal Capability (Summer) to be withdrawn at the 4th Feeder (MW) (value to 2 decimal places): &lt;the total Withdrawal Capability (Summer) to be withdrawn across all identified Feeders should exactly match the applicable Withdrawal Capability (Summer) in item #119&gt;</v>
      </c>
      <c r="C205" s="52"/>
      <c r="D205" s="52"/>
      <c r="E205" s="52"/>
    </row>
    <row r="206" spans="1:5" ht="75" x14ac:dyDescent="0.25">
      <c r="A206" s="22">
        <f t="shared" si="6"/>
        <v>275</v>
      </c>
      <c r="B206" s="19" t="str">
        <f>_xlfn.CONCAT(_xlfn._LONGTEXT("Portion of the Contract Capacity (Winter) to be injected at the 4th Feeder (MW) (value to 2 decimal places): &lt;the total  Contract Capacity (Winter) to be injected across all identified Feeders should exactly match the applicable Contract Capacity (Winter)"," in item #"),$A$29,"&gt;")</f>
        <v>Portion of the Contract Capacity (Winter) to be injected at the 4th Feeder (MW) (value to 2 decimal places): &lt;the total  Contract Capacity (Winter) to be injected across all identified Feeders should exactly match the applicable Contract Capacity (Winter) in item #120&gt;</v>
      </c>
      <c r="C206" s="52"/>
      <c r="D206" s="52"/>
      <c r="E206" s="52"/>
    </row>
    <row r="207" spans="1:5" ht="90" x14ac:dyDescent="0.25">
      <c r="A207" s="22">
        <f t="shared" si="6"/>
        <v>276</v>
      </c>
      <c r="B207" s="19" t="str">
        <f>_xlfn.CONCAT(_xlfn._LONGTEXT("Portion of the Withdrawal Capability (Winter) to be withdrawn at the 4th Feeder (MW) (value to 2 decimal places): &lt;the total Withdrawal Capability (Winter) to be withdrawn across all identified Feeders should exactly match the applicable Withdrawal Capabi","lity (Winter) in item #"),$A$30,"&gt;")</f>
        <v>Portion of the Withdrawal Capability (Winter) to be withdrawn at the 4th Feeder (MW) (value to 2 decimal places): &lt;the total Withdrawal Capability (Winter) to be withdrawn across all identified Feeders should exactly match the applicable Withdrawal Capability (Winter) in item #121&gt;</v>
      </c>
      <c r="C207" s="52"/>
      <c r="D207" s="52"/>
      <c r="E207" s="52"/>
    </row>
    <row r="208" spans="1:5" x14ac:dyDescent="0.25"/>
  </sheetData>
  <sheetProtection algorithmName="SHA-512" hashValue="XbfgSunc/iY4pn8se3CJlhS1c6WffdYlXsAz5Bah3P/txhkKi6Zy1KdrUjAaKx9MlW4tfK76en8kswDOrDPBCQ==" saltValue="Wq898F8VELG0JHbSVOUF3g==" spinCount="100000" sheet="1" objects="1" scenarios="1" formatRows="0"/>
  <mergeCells count="1">
    <mergeCell ref="A6:D6"/>
  </mergeCells>
  <conditionalFormatting sqref="C18">
    <cfRule type="expression" dxfId="199" priority="168">
      <formula>$C$18=""</formula>
    </cfRule>
  </conditionalFormatting>
  <conditionalFormatting sqref="C19:C21">
    <cfRule type="expression" dxfId="198" priority="334">
      <formula>$C$18="Inverter Based Generator"</formula>
    </cfRule>
  </conditionalFormatting>
  <conditionalFormatting sqref="C22">
    <cfRule type="expression" dxfId="197" priority="167">
      <formula>$C$22=""</formula>
    </cfRule>
  </conditionalFormatting>
  <conditionalFormatting sqref="C34 C36:C37">
    <cfRule type="expression" dxfId="196" priority="331">
      <formula>$C$22="Transmission System"</formula>
    </cfRule>
  </conditionalFormatting>
  <conditionalFormatting sqref="C34">
    <cfRule type="cellIs" dxfId="195" priority="122" operator="equal">
      <formula>""""""</formula>
    </cfRule>
    <cfRule type="expression" dxfId="194" priority="164">
      <formula>AND($C$22="Transmission System",$C$34="")</formula>
    </cfRule>
  </conditionalFormatting>
  <conditionalFormatting sqref="C35">
    <cfRule type="expression" dxfId="193" priority="99">
      <formula>AND($C$22="Transmission System",$C$34="other")</formula>
    </cfRule>
  </conditionalFormatting>
  <conditionalFormatting sqref="C36">
    <cfRule type="expression" dxfId="192" priority="163">
      <formula>AND($C$22="Transmission System",$C$36="")</formula>
    </cfRule>
  </conditionalFormatting>
  <conditionalFormatting sqref="C37">
    <cfRule type="expression" dxfId="191" priority="162">
      <formula>AND($C$22="Transmission System",$C$37="")</formula>
    </cfRule>
  </conditionalFormatting>
  <conditionalFormatting sqref="C38 C40:C41">
    <cfRule type="expression" dxfId="190" priority="330">
      <formula>AND($C$37="Transformer Station",$C$22="Transmission System")</formula>
    </cfRule>
  </conditionalFormatting>
  <conditionalFormatting sqref="C39:C41">
    <cfRule type="expression" dxfId="189" priority="329">
      <formula>AND($C$37="Switching Station", $C$22="Transmission System")</formula>
    </cfRule>
  </conditionalFormatting>
  <conditionalFormatting sqref="C42">
    <cfRule type="expression" dxfId="188" priority="91">
      <formula>AND($C$43&lt;&gt;"&lt;select one&gt;",$C$42="No",$C$43&gt;1)</formula>
    </cfRule>
    <cfRule type="expression" dxfId="187" priority="161">
      <formula>AND($C$22="Transmission System",$C$37="Circuit(s)",$C$42="")</formula>
    </cfRule>
  </conditionalFormatting>
  <conditionalFormatting sqref="C42:C43">
    <cfRule type="expression" dxfId="186" priority="915">
      <formula>AND($C$37="Circuit(s)",$C$22="Transmission System")</formula>
    </cfRule>
  </conditionalFormatting>
  <conditionalFormatting sqref="C45:C52">
    <cfRule type="expression" dxfId="185" priority="196">
      <formula>AND($C$22="Transmission System",$C$37="Circuit(s)",OR($C$43=4,$C$43=3,$C$43=2,$C$43=1))</formula>
    </cfRule>
  </conditionalFormatting>
  <conditionalFormatting sqref="C54:C61">
    <cfRule type="expression" dxfId="184" priority="195">
      <formula>AND($C$22="Transmission System",$C$37="Circuit(s)",OR($C$43=4,$C$43=3,$C$43=2))</formula>
    </cfRule>
  </conditionalFormatting>
  <conditionalFormatting sqref="C63:C70">
    <cfRule type="expression" dxfId="183" priority="194">
      <formula>AND($C$22="Transmission System",$C$37="Circuit(s)",OR($C$43=4,$C$43=3))</formula>
    </cfRule>
  </conditionalFormatting>
  <conditionalFormatting sqref="C72:C79">
    <cfRule type="expression" dxfId="182" priority="193">
      <formula>AND($C$22="Transmission System",$C$37="Circuit(s)",OR($C$43=4))</formula>
    </cfRule>
  </conditionalFormatting>
  <conditionalFormatting sqref="C81">
    <cfRule type="expression" dxfId="181" priority="192">
      <formula>AND($C$22="Transmission System",$C$37="Circuit(s)",$C$42="Yes")</formula>
    </cfRule>
  </conditionalFormatting>
  <conditionalFormatting sqref="C82">
    <cfRule type="expression" dxfId="180" priority="927">
      <formula>AND($C$22="Transmission System",$C$37="Circuit(s)",$C$42="Yes",$C$81="Yes")</formula>
    </cfRule>
  </conditionalFormatting>
  <conditionalFormatting sqref="C84:C91">
    <cfRule type="expression" dxfId="179" priority="190">
      <formula>AND($C$22="Transmission System",$C$37="Circuit(s)",$C$42="Yes",$C$81="Yes",OR($C$82=4,$C$82=3,$C$82=2,$C$82=1))</formula>
    </cfRule>
  </conditionalFormatting>
  <conditionalFormatting sqref="C93:C100">
    <cfRule type="expression" dxfId="178" priority="189">
      <formula>AND($C$22="Transmission System",$C$37="Circuit(s)",$C$42="Yes",$C$81="Yes",OR($C$82=4,$C$82=3,$C$82=2))</formula>
    </cfRule>
  </conditionalFormatting>
  <conditionalFormatting sqref="C102:C109">
    <cfRule type="expression" dxfId="177" priority="188">
      <formula>AND($C$22="Transmission System",$C$37="Circuit(s)",$C$42="Yes",$C$81="Yes",OR($C$82=4,$C$82=3))</formula>
    </cfRule>
  </conditionalFormatting>
  <conditionalFormatting sqref="C111:C118">
    <cfRule type="expression" dxfId="176" priority="187">
      <formula>AND($C$22="Transmission System",$C$37="Circuit(s)",$C$42="Yes",$C$81="Yes",OR($C$82=4))</formula>
    </cfRule>
  </conditionalFormatting>
  <conditionalFormatting sqref="C121">
    <cfRule type="expression" dxfId="175" priority="149">
      <formula>AND($C$22="Distribution System",$C$121="")</formula>
    </cfRule>
  </conditionalFormatting>
  <conditionalFormatting sqref="C122">
    <cfRule type="expression" dxfId="174" priority="292">
      <formula>AND($C$22="Distribution System",$C$121="Other")</formula>
    </cfRule>
  </conditionalFormatting>
  <conditionalFormatting sqref="C123">
    <cfRule type="expression" dxfId="173" priority="148">
      <formula>$C$22="Distribution System"</formula>
    </cfRule>
  </conditionalFormatting>
  <conditionalFormatting sqref="C124 C121">
    <cfRule type="expression" dxfId="172" priority="938">
      <formula>$C$22="Distribution System"</formula>
    </cfRule>
  </conditionalFormatting>
  <conditionalFormatting sqref="C126:C134">
    <cfRule type="expression" dxfId="171" priority="228">
      <formula>AND($C$22="Distribution System",OR($C$124=4,$C$124=3,$C$124=2,$C$124=1))</formula>
    </cfRule>
  </conditionalFormatting>
  <conditionalFormatting sqref="C136:C144">
    <cfRule type="expression" dxfId="170" priority="227">
      <formula>AND($C$22="Distribution System",OR($C$124=4,$C$124=3,$C$124=2))</formula>
    </cfRule>
  </conditionalFormatting>
  <conditionalFormatting sqref="C146:C154">
    <cfRule type="expression" dxfId="169" priority="226">
      <formula>AND($C$22="Distribution System",OR($C$124=4,$C$124=3))</formula>
    </cfRule>
  </conditionalFormatting>
  <conditionalFormatting sqref="C156:C164">
    <cfRule type="expression" dxfId="168" priority="225">
      <formula>AND($C$22="Distribution System",OR($C$124=4))</formula>
    </cfRule>
  </conditionalFormatting>
  <conditionalFormatting sqref="C166">
    <cfRule type="expression" dxfId="167" priority="232">
      <formula>AND($C$22="Distribution System",$C$123="Yes")</formula>
    </cfRule>
  </conditionalFormatting>
  <conditionalFormatting sqref="C167">
    <cfRule type="expression" dxfId="166" priority="950">
      <formula>AND($C$22="Distribution System",$C$123="Yes",$C$166="Yes")</formula>
    </cfRule>
  </conditionalFormatting>
  <conditionalFormatting sqref="C169:C177">
    <cfRule type="expression" dxfId="165" priority="224">
      <formula>AND($C$22="Distribution System",$C$123="Yes",$C$166="Yes",OR($C$167=4,$C$167=3,$C$167=2,$C$167=1))</formula>
    </cfRule>
  </conditionalFormatting>
  <conditionalFormatting sqref="C179:C187">
    <cfRule type="expression" dxfId="164" priority="223">
      <formula>AND($C$22="Distribution System",$C$123="Yes",$C$166="Yes",OR($C$167=4,$C$167=3,$C$167=2))</formula>
    </cfRule>
  </conditionalFormatting>
  <conditionalFormatting sqref="C189:C197">
    <cfRule type="expression" dxfId="163" priority="222">
      <formula>AND($C$22="Distribution System",$C$123="Yes",$C$166="Yes",OR($C$167=4,$C$167=3))</formula>
    </cfRule>
  </conditionalFormatting>
  <conditionalFormatting sqref="C190">
    <cfRule type="expression" dxfId="162" priority="902">
      <formula>AND($C$22="Distribution System",$C$123="Yes",$C$166="Yes",#REF!="Transformer Station",OR($C$167=4,$C$167=3))</formula>
    </cfRule>
  </conditionalFormatting>
  <conditionalFormatting sqref="C199:C207">
    <cfRule type="expression" dxfId="161" priority="221">
      <formula>AND($C$22="Distribution System",$C$123="Yes",$C$166="Yes",OR($C$167=4))</formula>
    </cfRule>
  </conditionalFormatting>
  <conditionalFormatting sqref="C25:E25">
    <cfRule type="containsText" dxfId="160" priority="125" operator="containsText" text="Complete">
      <formula>NOT(ISERROR(SEARCH("Complete",C25)))</formula>
    </cfRule>
  </conditionalFormatting>
  <conditionalFormatting sqref="C27:E30">
    <cfRule type="containsText" dxfId="159" priority="97" operator="containsText" text="Complete">
      <formula>NOT(ISERROR(SEARCH("Complete",C27)))</formula>
    </cfRule>
  </conditionalFormatting>
  <conditionalFormatting sqref="C43:E43">
    <cfRule type="expression" dxfId="158" priority="914">
      <formula>AND($C$22="Transmission System",$C$37="Circuit(s)",C$43="")</formula>
    </cfRule>
    <cfRule type="expression" dxfId="157" priority="328">
      <formula>AND($C$42="No",C$43&gt;1,C$43&lt;&gt;"&lt;select one&gt;")</formula>
    </cfRule>
  </conditionalFormatting>
  <conditionalFormatting sqref="C48:E48 C57:E57 C66:E66 C75:E75">
    <cfRule type="expression" dxfId="156" priority="80">
      <formula>AND(C$25&lt;&gt;"",$C$48&lt;&gt;"",C$57&lt;&gt;"",C$66&lt;&gt;"",C$75&lt;&gt;"",C$48+C$57+C$66+C$75&lt;&gt;C$25,C$43=4)</formula>
    </cfRule>
  </conditionalFormatting>
  <conditionalFormatting sqref="C48:E48 C57:E57 C66:E66">
    <cfRule type="expression" dxfId="155" priority="85">
      <formula>AND(C$25&lt;&gt;"",C$48&lt;&gt;"",C$57&lt;&gt;"",C$66&lt;&gt;"",C$48+C$57+C$66&lt;&gt;C$25,C$43=3)</formula>
    </cfRule>
  </conditionalFormatting>
  <conditionalFormatting sqref="C48:E48 C57:E57">
    <cfRule type="expression" dxfId="154" priority="90">
      <formula>AND(C$25&lt;&gt;"",C$48&lt;&gt;"",C$57&lt;&gt;"",C$48+C$57&lt;&gt;C$25,C$43=2)</formula>
    </cfRule>
  </conditionalFormatting>
  <conditionalFormatting sqref="C48:E48">
    <cfRule type="expression" dxfId="153" priority="96">
      <formula>AND(C$25&lt;&gt;"",C$48&lt;&gt;"",C$48&lt;&gt;C$25,C$43=1)</formula>
    </cfRule>
  </conditionalFormatting>
  <conditionalFormatting sqref="C49:E49 C58:E58 C67:E67 C76:E76">
    <cfRule type="expression" dxfId="152" priority="79">
      <formula>AND(C$25&lt;&gt;"",C$49&lt;&gt;"",C$58&lt;&gt;"",C$67&lt;&gt;"",C$76&lt;&gt;"",C$49+C$58+C$67+C$76&lt;&gt;C$27,C$43=4)</formula>
    </cfRule>
  </conditionalFormatting>
  <conditionalFormatting sqref="C49:E49 C58:E58 C67:E67">
    <cfRule type="expression" dxfId="151" priority="84">
      <formula>AND(C$25&lt;&gt;"",C$49&lt;&gt;"",C$58&lt;&gt;"",C$67&lt;&gt;"",C$49+C$58+C$67&lt;&gt;C$27,C$43=3)</formula>
    </cfRule>
  </conditionalFormatting>
  <conditionalFormatting sqref="C49:E49 C58:E58">
    <cfRule type="expression" dxfId="150" priority="89">
      <formula>AND(C$25&lt;&gt;"",C$49&lt;&gt;"",C$58&lt;&gt;"",C$49+C$58&lt;&gt;C$27,C$43=2)</formula>
    </cfRule>
  </conditionalFormatting>
  <conditionalFormatting sqref="C49:E49">
    <cfRule type="expression" dxfId="149" priority="95">
      <formula>AND(C$25&lt;&gt;"",C$49&lt;&gt;"",C$49&lt;&gt;C$27,C$43=1)</formula>
    </cfRule>
  </conditionalFormatting>
  <conditionalFormatting sqref="C50:E50 C59:E59 C68:E68 C77:E77">
    <cfRule type="expression" dxfId="148" priority="78">
      <formula>AND(C$25&lt;&gt;"",C$50&lt;&gt;"",C$59&lt;&gt;"",C$68&lt;&gt;"",C$77&lt;&gt;"",C$50+C$59+C$68+C$77&lt;&gt;C$28,C$43=4)</formula>
    </cfRule>
  </conditionalFormatting>
  <conditionalFormatting sqref="C50:E50 C59:E59 C68:E68">
    <cfRule type="expression" dxfId="147" priority="83">
      <formula>AND(C$25&lt;&gt;"",C$50&lt;&gt;"",C$59&lt;&gt;"",C$68&lt;&gt;"",C$50+C$59+C$68&lt;&gt;C$28,C$43=3)</formula>
    </cfRule>
  </conditionalFormatting>
  <conditionalFormatting sqref="C50:E50 C59:E59">
    <cfRule type="expression" dxfId="146" priority="88">
      <formula>AND(C$25&lt;&gt;"",C$50&lt;&gt;"",C$59&lt;&gt;"",C$50+C$59&lt;&gt;C$28,C$43=2)</formula>
    </cfRule>
  </conditionalFormatting>
  <conditionalFormatting sqref="C50:E50">
    <cfRule type="expression" dxfId="145" priority="93">
      <formula>AND(C$25&lt;&gt;"",C$50&lt;&gt;"",C$50&lt;&gt;C$28,C$43=1)</formula>
    </cfRule>
  </conditionalFormatting>
  <conditionalFormatting sqref="C51:E51 C60:E60 C69:E69 C78:E78">
    <cfRule type="expression" dxfId="144" priority="77">
      <formula>AND(C$25&lt;&gt;"",C$51&lt;&gt;"",C$60&lt;&gt;"",C$69&lt;&gt;"",C$78&lt;&gt;"",C$51+C$60+C$69+C$78&lt;&gt;C$29,C$43=4)</formula>
    </cfRule>
  </conditionalFormatting>
  <conditionalFormatting sqref="C51:E51 C60:E60 C69:E69">
    <cfRule type="expression" dxfId="143" priority="82">
      <formula>AND(C$25&lt;&gt;"",C$51&lt;&gt;"",C$60&lt;&gt;"",C$69&lt;&gt;"",C$51+C$60+C$69&lt;&gt;C$29,C$43=3)</formula>
    </cfRule>
  </conditionalFormatting>
  <conditionalFormatting sqref="C51:E51 C60:E60">
    <cfRule type="expression" dxfId="142" priority="87">
      <formula>AND(C$25&lt;&gt;"",C$51&lt;&gt;"",C$60&lt;&gt;"",C$51+C$60&lt;&gt;C$29,C$43=2)</formula>
    </cfRule>
  </conditionalFormatting>
  <conditionalFormatting sqref="C51:E51">
    <cfRule type="expression" dxfId="141" priority="94">
      <formula>AND(C$25&lt;&gt;"",C$51&lt;&gt;"",C$51&lt;&gt;C$29,C$43=1)</formula>
    </cfRule>
  </conditionalFormatting>
  <conditionalFormatting sqref="C52:E52 C61:E61 C70:E70 C79:E79">
    <cfRule type="expression" dxfId="140" priority="76">
      <formula>AND(C$25&lt;&gt;"",C$52&lt;&gt;"",C$61&lt;&gt;"",C$70&lt;&gt;"",C$79&lt;&gt;"",C$52+C$61+C$70+C$79&lt;&gt;C$30,C$43=4)</formula>
    </cfRule>
  </conditionalFormatting>
  <conditionalFormatting sqref="C52:E52 C61:E61 C70:E70">
    <cfRule type="expression" dxfId="139" priority="81">
      <formula>AND(C$25&lt;&gt;"",C$52&lt;&gt;"",C$61&lt;&gt;"",C$70&lt;&gt;"",C$52+C$61+C$70&lt;&gt;C$30,C$43=3)</formula>
    </cfRule>
  </conditionalFormatting>
  <conditionalFormatting sqref="C52:E52 C61:E61">
    <cfRule type="expression" dxfId="138" priority="86">
      <formula>AND(C$25&lt;&gt;"",C$52&lt;&gt;"",C$61&lt;&gt;"",C$52+C$61&lt;&gt;C$30,C$43=2)</formula>
    </cfRule>
  </conditionalFormatting>
  <conditionalFormatting sqref="C52:E52">
    <cfRule type="expression" dxfId="137" priority="92">
      <formula>AND(C$25&lt;&gt;"",C$52&lt;&gt;"",C$52&lt;&gt;C$30,C$43=1)</formula>
    </cfRule>
  </conditionalFormatting>
  <conditionalFormatting sqref="C81:E81">
    <cfRule type="expression" dxfId="136" priority="926">
      <formula>AND($C$22="Transmission System",$C$37="Circuit(s)",$C$42="Yes",C$81="")</formula>
    </cfRule>
  </conditionalFormatting>
  <conditionalFormatting sqref="C82:E82">
    <cfRule type="expression" dxfId="135" priority="191">
      <formula>AND($C$22="Transmission System",$C$37="Circuit(s)",$C$42="Yes",$C$81="Yes",C$82="")</formula>
    </cfRule>
  </conditionalFormatting>
  <conditionalFormatting sqref="C87:E87 C96:E96 C105:E105 C114:E114">
    <cfRule type="expression" dxfId="134" priority="60">
      <formula>AND(C$25&lt;&gt;"",C$81="Yes",C$87&lt;&gt;"",C$96&lt;&gt;"",C$105&lt;&gt;"",C$114&lt;&gt;"",C$87+C$96+C$105+C$114&lt;&gt;C$25,C$82=4)</formula>
    </cfRule>
  </conditionalFormatting>
  <conditionalFormatting sqref="C87:E87 C96:E96 C105:E105">
    <cfRule type="expression" dxfId="133" priority="65">
      <formula>AND(C$25&lt;&gt;"",C$81="Yes",C$87&lt;&gt;"",C$96&lt;&gt;"",C$105&lt;&gt;"",C$87+C$96+C$105&lt;&gt;C$25,C$82=3)</formula>
    </cfRule>
  </conditionalFormatting>
  <conditionalFormatting sqref="C87:E87 C96:E96">
    <cfRule type="expression" dxfId="132" priority="70">
      <formula>AND(C$25&lt;&gt;"",C$81="Yes",C$87&lt;&gt;"",C$96&lt;&gt;"",C$87+C$96&lt;&gt;C$25,C$82=2)</formula>
    </cfRule>
  </conditionalFormatting>
  <conditionalFormatting sqref="C87:E87">
    <cfRule type="expression" dxfId="131" priority="75">
      <formula>AND(C$25&lt;&gt;"",C$81="Yes",C$87&lt;&gt;"",C$87&lt;&gt;C$25,C$82=1)</formula>
    </cfRule>
  </conditionalFormatting>
  <conditionalFormatting sqref="C88:E88 C97:E97 C106:E106 C115:E115">
    <cfRule type="expression" dxfId="130" priority="59">
      <formula>AND(C$25&lt;&gt;"",C$81="Yes",C$88&lt;&gt;"",C$97&lt;&gt;"",C$106&lt;&gt;"",C$115&lt;&gt;"",C$88+C$97+C$106+C$115&lt;&gt;C$27,C$82=4)</formula>
    </cfRule>
  </conditionalFormatting>
  <conditionalFormatting sqref="C88:E88 C97:E97 C106:E106">
    <cfRule type="expression" dxfId="129" priority="64">
      <formula>AND(C$25&lt;&gt;"",C$81="Yes",C$88&lt;&gt;"",C$97&lt;&gt;"",C$106&lt;&gt;"",C$88+C$97+C$106&lt;&gt;C$27,C$82=3)</formula>
    </cfRule>
  </conditionalFormatting>
  <conditionalFormatting sqref="C88:E88 C97:E97">
    <cfRule type="expression" dxfId="128" priority="69">
      <formula>AND(C$25&lt;&gt;"",C$81="Yes",C$88&lt;&gt;"",C$97&lt;&gt;"",C$88+C$97&lt;&gt;C$27,C$82=2)</formula>
    </cfRule>
  </conditionalFormatting>
  <conditionalFormatting sqref="C88:E88">
    <cfRule type="expression" dxfId="127" priority="74">
      <formula>AND(C$25&lt;&gt;"",C$81="Yes",C$88&lt;&gt;"",C$88&lt;&gt;C$27,C$82=1)</formula>
    </cfRule>
  </conditionalFormatting>
  <conditionalFormatting sqref="C89:E89 C98:E98 C107:E107 C116:E116">
    <cfRule type="expression" dxfId="126" priority="58">
      <formula>AND(C$25&lt;&gt;"",C$81="Yes",C$89&lt;&gt;"",C$98&lt;&gt;"",C$107&lt;&gt;"",C$116&lt;&gt;"",C$89+C$98+C$107+C$116&lt;&gt;C$28,C$82=4)</formula>
    </cfRule>
  </conditionalFormatting>
  <conditionalFormatting sqref="C89:E89 C98:E98 C107:E107">
    <cfRule type="expression" dxfId="125" priority="63">
      <formula>AND(C$25&lt;&gt;"",C$81="Yes",C$89&lt;&gt;"",C$98&lt;&gt;"",C$107&lt;&gt;"",C$89+C$98+C$107&lt;&gt;C$28,C$82=3)</formula>
    </cfRule>
  </conditionalFormatting>
  <conditionalFormatting sqref="C89:E89 C98:E98">
    <cfRule type="expression" dxfId="124" priority="68">
      <formula>AND(C$25&lt;&gt;"",C$81="Yes",C$89&lt;&gt;"",C$98&lt;&gt;"",C$89+C$98&lt;&gt;C$28,C$82=2)</formula>
    </cfRule>
  </conditionalFormatting>
  <conditionalFormatting sqref="C89:E89">
    <cfRule type="expression" dxfId="123" priority="73">
      <formula>AND(C$25&lt;&gt;"",C$81="Yes",C$89&lt;&gt;"",C$89&lt;&gt;C$28,C$82=1)</formula>
    </cfRule>
  </conditionalFormatting>
  <conditionalFormatting sqref="C90:E90 C99:E99 C108:E108 C117:E117">
    <cfRule type="expression" dxfId="122" priority="57">
      <formula>AND(C$25&lt;&gt;"",C$81="Yes",C$90&lt;&gt;"",C$99&lt;&gt;"",C$108&lt;&gt;"",C$117&lt;&gt;"",C$90+C$99+C$108+C$117&lt;&gt;C$29,C$82=4)</formula>
    </cfRule>
  </conditionalFormatting>
  <conditionalFormatting sqref="C90:E90 C99:E99 C108:E108">
    <cfRule type="expression" dxfId="121" priority="62">
      <formula>AND(C$25&lt;&gt;"",C$81="Yes",C$90&lt;&gt;"",C$99&lt;&gt;"",C$108&lt;&gt;"",C$90+C$99+C$108&lt;&gt;C$29,C$82=3)</formula>
    </cfRule>
  </conditionalFormatting>
  <conditionalFormatting sqref="C90:E90 C99:E99">
    <cfRule type="expression" dxfId="120" priority="67">
      <formula>AND(C$25&lt;&gt;"",$C$81="Yes",C$90&lt;&gt;"",C$99&lt;&gt;"",C$90+C$99&lt;&gt;C$29,C$82=2)</formula>
    </cfRule>
  </conditionalFormatting>
  <conditionalFormatting sqref="C90:E90">
    <cfRule type="expression" dxfId="119" priority="72">
      <formula>AND(C$25&lt;&gt;"",C$81="Yes",C$90&lt;&gt;"",C$90&lt;&gt;C$29,C$82=1)</formula>
    </cfRule>
  </conditionalFormatting>
  <conditionalFormatting sqref="C91:E91 C100:E100 C109:E109 C118:E118">
    <cfRule type="expression" dxfId="118" priority="56">
      <formula>AND(C$25&lt;&gt;"",C$81="Yes",C$91&lt;&gt;"",C$100&lt;&gt;"",C$109&lt;&gt;"",C$118&lt;&gt;"",C$91+C$100+C$109+C$118&lt;&gt;C$30,C$82=4)</formula>
    </cfRule>
  </conditionalFormatting>
  <conditionalFormatting sqref="C91:E91 C100:E100 C109:E109">
    <cfRule type="expression" dxfId="117" priority="61">
      <formula>AND(C$25&lt;&gt;"",C$81="Yes",C$91&lt;&gt;"",C$100&lt;&gt;"",C$109&lt;&gt;"",C$91+C$100+C$109&lt;&gt;C$30,C$82=3)</formula>
    </cfRule>
  </conditionalFormatting>
  <conditionalFormatting sqref="C91:E91 C100:E100">
    <cfRule type="expression" dxfId="116" priority="66">
      <formula>AND(C$25&lt;&gt;"",$C$81="Yes",C$91&lt;&gt;"",C$100&lt;&gt;"",C$91+C$100&lt;&gt;C$30,C$82=2)</formula>
    </cfRule>
  </conditionalFormatting>
  <conditionalFormatting sqref="C91:E91">
    <cfRule type="expression" dxfId="115" priority="71">
      <formula>AND(C$25&lt;&gt;"",C$81="Yes",C$91&lt;&gt;"",C$91&lt;&gt;C$30,C$82=1)</formula>
    </cfRule>
  </conditionalFormatting>
  <conditionalFormatting sqref="C124:E124">
    <cfRule type="expression" dxfId="114" priority="293">
      <formula>AND($C$22="Distribution System",$C$123="Yes",C$124="")</formula>
    </cfRule>
  </conditionalFormatting>
  <conditionalFormatting sqref="C130:E130 C140:E140 C150:E150 C160:E160">
    <cfRule type="expression" dxfId="113" priority="26">
      <formula>AND(C$25&lt;&gt;"",C$130&lt;&gt;"",C$140&lt;&gt;"",C$150&lt;&gt;"",C$160&lt;&gt;"",C$130+C$140+C$150+C$160&lt;&gt;C$25,C$124=4)</formula>
    </cfRule>
  </conditionalFormatting>
  <conditionalFormatting sqref="C130:E130 C140:E140 C150:E150">
    <cfRule type="expression" dxfId="112" priority="31">
      <formula>AND(C$25&lt;&gt;"",C$130&lt;&gt;"",C$140&lt;&gt;"",C$150&lt;&gt;"",C$130+C$140+C$150&lt;&gt;C$25,C$124=3)</formula>
    </cfRule>
  </conditionalFormatting>
  <conditionalFormatting sqref="C130:E130 C140:E140">
    <cfRule type="expression" dxfId="111" priority="36">
      <formula>AND(C$25&lt;&gt;"",C$130&lt;&gt;"",C$140&lt;&gt;"",C$130+C$140&lt;&gt;C$25,C$124=2)</formula>
    </cfRule>
  </conditionalFormatting>
  <conditionalFormatting sqref="C130:E130">
    <cfRule type="expression" dxfId="110" priority="41">
      <formula>AND(C$25&lt;&gt;"",C$130&lt;&gt;"",C$130&lt;&gt;C$25,C$124=1)</formula>
    </cfRule>
  </conditionalFormatting>
  <conditionalFormatting sqref="C131:E131 C141:E141 C151:E151 C161:E161">
    <cfRule type="expression" dxfId="109" priority="25">
      <formula>AND(C$25&lt;&gt;"",C$131&lt;&gt;"",C$141&lt;&gt;"",C$151&lt;&gt;"",C$161&lt;&gt;"",C$131+C$141+C$151+C$161&lt;&gt;C$27,C$124=4)</formula>
    </cfRule>
  </conditionalFormatting>
  <conditionalFormatting sqref="C131:E131 C141:E141 C151:E151">
    <cfRule type="expression" dxfId="108" priority="30">
      <formula>AND(C$25&lt;&gt;"",C$131&lt;&gt;"",C$141&lt;&gt;"",C$151&lt;&gt;"",C$131+C$141+C$151&lt;&gt;C$27,C$124=3)</formula>
    </cfRule>
  </conditionalFormatting>
  <conditionalFormatting sqref="C131:E131 C141:E141">
    <cfRule type="expression" dxfId="107" priority="35">
      <formula>AND(C$25&lt;&gt;"",C$131&lt;&gt;"",C$141&lt;&gt;"",C$131+C$141&lt;&gt;C$27,C$124=2)</formula>
    </cfRule>
  </conditionalFormatting>
  <conditionalFormatting sqref="C131:E131">
    <cfRule type="expression" dxfId="106" priority="40">
      <formula>AND(C$25&lt;&gt;"",C$131&lt;&gt;"",C$131&lt;&gt;C$27,C$124=1)</formula>
    </cfRule>
  </conditionalFormatting>
  <conditionalFormatting sqref="C132:E132 C142:E142 C152:E152 C162:E162">
    <cfRule type="expression" dxfId="105" priority="23">
      <formula>AND(C$25&lt;&gt;"",C$132&lt;&gt;"",C$142&lt;&gt;"",C$152&lt;&gt;"",C$162&lt;&gt;"",C$132+C$142+C$152+C$162&lt;&gt;C$28,C$124=4)</formula>
    </cfRule>
  </conditionalFormatting>
  <conditionalFormatting sqref="C132:E132 C142:E142 C152:E152">
    <cfRule type="expression" dxfId="104" priority="29">
      <formula>AND(C$25&lt;&gt;"",C$132&lt;&gt;"",C$142&lt;&gt;"",C$152&lt;&gt;"",C$132+C$142+C$152&lt;&gt;C$28,C$124=3)</formula>
    </cfRule>
  </conditionalFormatting>
  <conditionalFormatting sqref="C132:E132 C142:E142">
    <cfRule type="expression" dxfId="103" priority="34">
      <formula>AND(C$25&lt;&gt;"",C$132&lt;&gt;"",C$142&lt;&gt;"",C$132+C$142&lt;&gt;C$28,C$124=2)</formula>
    </cfRule>
  </conditionalFormatting>
  <conditionalFormatting sqref="C132:E132">
    <cfRule type="expression" dxfId="102" priority="39">
      <formula>AND(C$25&lt;&gt;"",C$132&lt;&gt;"",C$132&lt;&gt;C$28,C$124=1)</formula>
    </cfRule>
  </conditionalFormatting>
  <conditionalFormatting sqref="C133:E133 C143:E143 C153:E153 C163:E163">
    <cfRule type="expression" dxfId="101" priority="22">
      <formula>AND(C$25&lt;&gt;"",C$133&lt;&gt;"",C$143&lt;&gt;"",C$153&lt;&gt;"",C$163&lt;&gt;"",C$133+C$143+C$153+C$163&lt;&gt;C$29,C$124=4)</formula>
    </cfRule>
  </conditionalFormatting>
  <conditionalFormatting sqref="C133:E133 C143:E143 C153:E153">
    <cfRule type="expression" dxfId="100" priority="28">
      <formula>AND(C$25&lt;&gt;"",C$133&lt;&gt;"",C$143&lt;&gt;"",C$153&lt;&gt;"",C$133+C$143+C$153&lt;&gt;C$29,C$124=3)</formula>
    </cfRule>
  </conditionalFormatting>
  <conditionalFormatting sqref="C133:E133 C143:E143">
    <cfRule type="expression" dxfId="99" priority="33">
      <formula>AND(C$25&lt;&gt;"",C$133&lt;&gt;"",C$143&lt;&gt;"",C$133+C$143&lt;&gt;C$29,C$124=2)</formula>
    </cfRule>
  </conditionalFormatting>
  <conditionalFormatting sqref="C133:E133">
    <cfRule type="expression" dxfId="98" priority="38">
      <formula>AND(C$25&lt;&gt;"",C$133&lt;&gt;"",C$133&lt;&gt;C$29,C$124=1)</formula>
    </cfRule>
  </conditionalFormatting>
  <conditionalFormatting sqref="C134:E134 C144:E144 C154:E154 C164:E164">
    <cfRule type="expression" dxfId="97" priority="21">
      <formula>AND(C$25&lt;&gt;"",C$134&lt;&gt;"",C$144&lt;&gt;"",C$154&lt;&gt;"",C$164&lt;&gt;"",C$134+C$144+C$154+C$164&lt;&gt;C$30,C$124=4)</formula>
    </cfRule>
  </conditionalFormatting>
  <conditionalFormatting sqref="C134:E134 C144:E144 C154:E154">
    <cfRule type="expression" dxfId="96" priority="27">
      <formula>AND(C$25&lt;&gt;"",C$134&lt;&gt;"",C$144&lt;&gt;"",C$154&lt;&gt;"",C$134+C$144+C$154&lt;&gt;C$30,C$124=3)</formula>
    </cfRule>
  </conditionalFormatting>
  <conditionalFormatting sqref="C134:E134 C144:E144">
    <cfRule type="expression" dxfId="95" priority="32">
      <formula>AND(C$25&lt;&gt;"",C$134&lt;&gt;"",C$144&lt;&gt;"",C$134+C$144&lt;&gt;C$30,C$124=2)</formula>
    </cfRule>
  </conditionalFormatting>
  <conditionalFormatting sqref="C134:E134">
    <cfRule type="expression" dxfId="94" priority="37">
      <formula>AND(C$25&lt;&gt;"",C$134&lt;&gt;"",C$134&lt;&gt;C$30,C$124=1)</formula>
    </cfRule>
  </conditionalFormatting>
  <conditionalFormatting sqref="C166:E166">
    <cfRule type="expression" dxfId="93" priority="949">
      <formula>AND($C$22="Distribution System",$C$123="Yes",C$166="")</formula>
    </cfRule>
  </conditionalFormatting>
  <conditionalFormatting sqref="C167:E167">
    <cfRule type="expression" dxfId="92" priority="231">
      <formula>AND($C$22="Distribution System",$C$123="Yes",C$166="Yes",C$167="")</formula>
    </cfRule>
  </conditionalFormatting>
  <conditionalFormatting sqref="C173:E173 C183:E183 C193:E193 C203:E203">
    <cfRule type="expression" dxfId="91" priority="5">
      <formula>AND(C$25&lt;&gt;"",C$166="Yes",C$173&lt;&gt;"",C$183&lt;&gt;"",C$193&lt;&gt;"",C$203&lt;&gt;"",C$173+C$183+C$193+C$203&lt;&gt;C$25,C$167=4)</formula>
    </cfRule>
  </conditionalFormatting>
  <conditionalFormatting sqref="C173:E173 C183:E183 C193:E193">
    <cfRule type="expression" dxfId="90" priority="10">
      <formula>AND(C$25&lt;&gt;"",C$166="Yes",C$173&lt;&gt;"",C$183&lt;&gt;"",C$193&lt;&gt;"",C$173+C$183+C$193&lt;&gt;C$25,C$167=3)</formula>
    </cfRule>
  </conditionalFormatting>
  <conditionalFormatting sqref="C173:E173 C183:E183">
    <cfRule type="expression" dxfId="89" priority="15">
      <formula>AND(C$25&lt;&gt;"",C$166="Yes",C$173&lt;&gt;"",C$183&lt;&gt;"",C$173+C$183&lt;&gt;C$25,C$167=2)</formula>
    </cfRule>
  </conditionalFormatting>
  <conditionalFormatting sqref="C173:E173">
    <cfRule type="expression" dxfId="88" priority="20">
      <formula>AND(C$25&lt;&gt;"",C$166="Yes",C$173&lt;&gt;"",C$173&lt;&gt;C$25,C$167=1)</formula>
    </cfRule>
  </conditionalFormatting>
  <conditionalFormatting sqref="C174:E174 C184:E184 C194:E194 C204:E204">
    <cfRule type="expression" dxfId="87" priority="4">
      <formula>AND(C$25&lt;&gt;"",C$166="Yes",C$174&lt;&gt;"",C$184&lt;&gt;"",C$194&lt;&gt;"",C$204&lt;&gt;"",C$174+C$184+C$194+C$204&lt;&gt;C$27,C$167=4)</formula>
    </cfRule>
  </conditionalFormatting>
  <conditionalFormatting sqref="C174:E174 C184:E184 C194:E194">
    <cfRule type="expression" dxfId="86" priority="9">
      <formula>AND(C$25&lt;&gt;"",C$166="Yes",C$174&lt;&gt;"",C$184&lt;&gt;"",C$194&lt;&gt;"",C$174+C$184+C$194&lt;&gt;C$27,C$167=3)</formula>
    </cfRule>
  </conditionalFormatting>
  <conditionalFormatting sqref="C174:E174 C184:E184">
    <cfRule type="expression" dxfId="85" priority="14">
      <formula>AND(C$25&lt;&gt;"",C$166="Yes",C$174&lt;&gt;"",C$184&lt;&gt;"",C$174+C$184&lt;&gt;C$27,C$167=2)</formula>
    </cfRule>
  </conditionalFormatting>
  <conditionalFormatting sqref="C174:E174">
    <cfRule type="expression" dxfId="84" priority="19">
      <formula>AND(C$25&lt;&gt;"",C$166="Yes",C$174&lt;&gt;"",C$174&lt;&gt;C$27,C$167=1)</formula>
    </cfRule>
  </conditionalFormatting>
  <conditionalFormatting sqref="C175:E175 C185:E185 C195:E195 C205:E205">
    <cfRule type="expression" dxfId="83" priority="3">
      <formula>AND(C$25&lt;&gt;"",C$166="Yes",C$175&lt;&gt;"",C$185&lt;&gt;"",C$195&lt;&gt;"",C$205&lt;&gt;"",C$175+C$185+C$195+C$205&lt;&gt;C$28,C$167=4)</formula>
    </cfRule>
  </conditionalFormatting>
  <conditionalFormatting sqref="C175:E175 C185:E185 C195:E195">
    <cfRule type="expression" dxfId="82" priority="8">
      <formula>AND(C$25&lt;&gt;"",C$166="Yes",C$175&lt;&gt;"",C$185&lt;&gt;"",C$195&lt;&gt;"",C$175+C$185+C$195&lt;&gt;C$28,C$167=3)</formula>
    </cfRule>
  </conditionalFormatting>
  <conditionalFormatting sqref="C175:E175 C185:E185">
    <cfRule type="expression" dxfId="81" priority="13">
      <formula>AND(C$25&lt;&gt;"",C$166="Yes",C$175&lt;&gt;"",C$185&lt;&gt;"",C$175+C$185&lt;&gt;C$28,C$167=2)</formula>
    </cfRule>
  </conditionalFormatting>
  <conditionalFormatting sqref="C175:E175">
    <cfRule type="expression" dxfId="80" priority="18">
      <formula>AND(C$25&lt;&gt;"",C$166="Yes",C$175&lt;&gt;"",C$175&lt;&gt;C$28,C$167=1)</formula>
    </cfRule>
  </conditionalFormatting>
  <conditionalFormatting sqref="C176:E176 C186:E186 C196:E196 C206:E206">
    <cfRule type="expression" dxfId="79" priority="2">
      <formula>AND(C$25&lt;&gt;"",C$166="Yes",C$176&lt;&gt;"",C$186&lt;&gt;"",C$196&lt;&gt;"",C$206&lt;&gt;"",C$176+C$186+C$196+C$206&lt;&gt;C$29,C$167=4)</formula>
    </cfRule>
  </conditionalFormatting>
  <conditionalFormatting sqref="C176:E176 C186:E186 C196:E196">
    <cfRule type="expression" dxfId="78" priority="7">
      <formula>AND(C$25&lt;&gt;"",C$166="Yes",C$176&lt;&gt;"",C$186&lt;&gt;"",C$196&lt;&gt;"",C$176+C$186+C$196&lt;&gt;C$29,C$167=3)</formula>
    </cfRule>
  </conditionalFormatting>
  <conditionalFormatting sqref="C176:E176 C186:E186">
    <cfRule type="expression" dxfId="77" priority="12">
      <formula>AND(C$25&lt;&gt;"",C$166="Yes",C$176&lt;&gt;"",C$186&lt;&gt;"",C$176+C$186&lt;&gt;C$29,C$167=2)</formula>
    </cfRule>
  </conditionalFormatting>
  <conditionalFormatting sqref="C176:E176">
    <cfRule type="expression" dxfId="76" priority="17">
      <formula>AND(C$25&lt;&gt;"",C$166="Yes",C$176&lt;&gt;"",C$176&lt;&gt;C$29,C$167=1)</formula>
    </cfRule>
  </conditionalFormatting>
  <conditionalFormatting sqref="C177:E177 C187:E187 C197:E197 C207:E207">
    <cfRule type="expression" dxfId="75" priority="1">
      <formula>AND(C$25&lt;&gt;"",C$166="Yes",C$177&lt;&gt;"",C$187&lt;&gt;"",C$197&lt;&gt;"",C$207&lt;&gt;"",C$177+C$187+C$197+C$207&lt;&gt;C$30,C$167=4)</formula>
    </cfRule>
  </conditionalFormatting>
  <conditionalFormatting sqref="C177:E177 C187:E187 C197:E197">
    <cfRule type="expression" dxfId="74" priority="6">
      <formula>AND(C$25&lt;&gt;"",C$166="Yes",C$177&lt;&gt;"",C$187&lt;&gt;"",C$197&lt;&gt;"",C$177+C$187+C$197&lt;&gt;C$30,C$167=3)</formula>
    </cfRule>
  </conditionalFormatting>
  <conditionalFormatting sqref="C177:E177 C187:E187">
    <cfRule type="expression" dxfId="73" priority="11">
      <formula>AND(C$25&lt;&gt;"",C$166="Yes",C$177&lt;&gt;"",C$187&lt;&gt;"",C$177+C$187&lt;&gt;C$30,C$167=2)</formula>
    </cfRule>
  </conditionalFormatting>
  <conditionalFormatting sqref="C177:E177">
    <cfRule type="expression" dxfId="72" priority="16">
      <formula>AND(C$25&lt;&gt;"",C$166="Yes",C$177&lt;&gt;"",C$177&lt;&gt;C$30,C$167=1)</formula>
    </cfRule>
  </conditionalFormatting>
  <conditionalFormatting sqref="D34 D36:D37">
    <cfRule type="expression" dxfId="70" priority="274">
      <formula>AND($C$22="Transmission System",$D$25&lt;&gt;"")</formula>
    </cfRule>
  </conditionalFormatting>
  <conditionalFormatting sqref="D35:E35">
    <cfRule type="expression" dxfId="69" priority="961">
      <formula>AND($C$22="Transmission System",D$34="other")</formula>
    </cfRule>
  </conditionalFormatting>
  <conditionalFormatting sqref="D38:E38 D40:E41">
    <cfRule type="expression" dxfId="68" priority="272">
      <formula>D$37="Transformer Station"</formula>
    </cfRule>
  </conditionalFormatting>
  <conditionalFormatting sqref="D39:E41">
    <cfRule type="expression" dxfId="67" priority="271">
      <formula>D$37="Switching Station"</formula>
    </cfRule>
  </conditionalFormatting>
  <conditionalFormatting sqref="D42:E42">
    <cfRule type="expression" dxfId="66" priority="963">
      <formula>AND(D$37="Circuit(s)",$C$22="Transmission System")</formula>
    </cfRule>
  </conditionalFormatting>
  <conditionalFormatting sqref="D43:E43">
    <cfRule type="expression" dxfId="65" priority="965">
      <formula>AND(D$37="Circuit(s)",$C$22="Transmission System")</formula>
    </cfRule>
    <cfRule type="expression" dxfId="64" priority="964">
      <formula>AND(D$43&lt;&gt;"&lt;Select One&gt;",D$43&gt;$C$43)</formula>
    </cfRule>
  </conditionalFormatting>
  <conditionalFormatting sqref="D45:E45 D54:E54 D63:E63 D72:E72">
    <cfRule type="expression" dxfId="63" priority="47">
      <formula>AND(D45="",D$43=4)</formula>
    </cfRule>
  </conditionalFormatting>
  <conditionalFormatting sqref="D45:E45 D54:E54 D63:E63">
    <cfRule type="expression" dxfId="62" priority="48">
      <formula>AND(D45="",D$43=3)</formula>
    </cfRule>
  </conditionalFormatting>
  <conditionalFormatting sqref="D45:E45 D54:E54">
    <cfRule type="expression" dxfId="61" priority="49">
      <formula>AND(D45="",D$43=2)</formula>
    </cfRule>
  </conditionalFormatting>
  <conditionalFormatting sqref="D45:E45">
    <cfRule type="expression" dxfId="60" priority="46">
      <formula>AND(D45="",D$43=1)</formula>
    </cfRule>
  </conditionalFormatting>
  <conditionalFormatting sqref="D45:E52">
    <cfRule type="expression" dxfId="59" priority="966">
      <formula>AND($C$22="Transmission System",D$25&lt;&gt;"",D$37="Circuit(s)",OR(D$43=4,D$43=3,D$43=2,D$43=1))</formula>
    </cfRule>
  </conditionalFormatting>
  <conditionalFormatting sqref="D54:E61">
    <cfRule type="expression" dxfId="58" priority="967">
      <formula>AND($C$22="Transmission System",D$25&lt;&gt;"",D$37="Circuit(s)",OR(D$43=4,D$43=3,D$43=2))</formula>
    </cfRule>
  </conditionalFormatting>
  <conditionalFormatting sqref="D63:E70">
    <cfRule type="expression" dxfId="57" priority="968">
      <formula>AND($C$22="Transmission System",D$25&lt;&gt;"",D$37="Circuit(s)",OR(D$43=4,D$43=3))</formula>
    </cfRule>
  </conditionalFormatting>
  <conditionalFormatting sqref="D72:E79">
    <cfRule type="expression" dxfId="56" priority="969">
      <formula>AND($C$22="Transmission System",D$25&lt;&gt;"",D$37="Circuit(s)",OR(D$43=4))</formula>
    </cfRule>
  </conditionalFormatting>
  <conditionalFormatting sqref="D81:E81">
    <cfRule type="expression" dxfId="55" priority="970">
      <formula>AND($C$22="Transmission System",D$25&lt;&gt;"",D$37="Circuit(s)",D$42="Yes")</formula>
    </cfRule>
  </conditionalFormatting>
  <conditionalFormatting sqref="D82:E82">
    <cfRule type="expression" dxfId="54" priority="972">
      <formula>AND($C$22="Transmission System",D$25&lt;&gt;"",D$37="Circuit(s)",D$42="Yes",D$81="Yes")</formula>
    </cfRule>
  </conditionalFormatting>
  <conditionalFormatting sqref="D84:E84 D93:E93 D102:E102 D111:E111">
    <cfRule type="expression" dxfId="53" priority="42">
      <formula>AND(D84="",D$82=4)</formula>
    </cfRule>
  </conditionalFormatting>
  <conditionalFormatting sqref="D84:E84 D93:E93 D102:E102">
    <cfRule type="expression" dxfId="52" priority="43">
      <formula>AND(D84="",D$82=3)</formula>
    </cfRule>
  </conditionalFormatting>
  <conditionalFormatting sqref="D84:E84 D93:E93">
    <cfRule type="expression" dxfId="51" priority="44">
      <formula>AND(D84="",D$82=2)</formula>
    </cfRule>
  </conditionalFormatting>
  <conditionalFormatting sqref="D84:E84">
    <cfRule type="expression" dxfId="50" priority="45">
      <formula>AND(D84="",D$82=1)</formula>
    </cfRule>
  </conditionalFormatting>
  <conditionalFormatting sqref="D84:E91">
    <cfRule type="expression" dxfId="49" priority="973">
      <formula>AND($C$22="Transmission System",D$25&lt;&gt;"",D$37="Circuit(s)",D$42="Yes",D$81="Yes",OR(D$82=4,D$82=3,D$82=2,D$82=1))</formula>
    </cfRule>
  </conditionalFormatting>
  <conditionalFormatting sqref="D93:E100">
    <cfRule type="expression" dxfId="48" priority="974">
      <formula>AND($C$22="Transmission System",D$25&lt;&gt;"",D$37="Circuit(s)",D$42="Yes",D$81="Yes",OR(D$82=4,D$82=3,D$82=2))</formula>
    </cfRule>
  </conditionalFormatting>
  <conditionalFormatting sqref="D102:E109">
    <cfRule type="expression" dxfId="47" priority="975">
      <formula>AND($C$22="Transmission System",D$25&lt;&gt;"",D$37="Circuit(s)",D$42="Yes",D$81="Yes",OR(D$82=4,D$82=3))</formula>
    </cfRule>
  </conditionalFormatting>
  <conditionalFormatting sqref="D111:E118">
    <cfRule type="expression" dxfId="46" priority="976">
      <formula>AND($C$22="Transmission System",D$25&lt;&gt;"",D$37="Circuit(s)",D$42="Yes",D$81="Yes",OR(D$82=4))</formula>
    </cfRule>
  </conditionalFormatting>
  <conditionalFormatting sqref="D121:E121 D123:E123">
    <cfRule type="expression" dxfId="45" priority="414">
      <formula>AND($C$22="Distribution System",D$25&lt;&gt;"")</formula>
    </cfRule>
  </conditionalFormatting>
  <conditionalFormatting sqref="D122:E122">
    <cfRule type="expression" dxfId="44" priority="977">
      <formula>AND($C$22="Distribution System",D$121="Other")</formula>
    </cfRule>
  </conditionalFormatting>
  <conditionalFormatting sqref="D124:E124">
    <cfRule type="expression" dxfId="43" priority="978">
      <formula>AND(D$124&lt;&gt;"&lt;select one&gt;",D$124&gt;$C$124)</formula>
    </cfRule>
    <cfRule type="expression" dxfId="42" priority="979">
      <formula>AND($C$22="Distribution System",D$25&lt;&gt;"")</formula>
    </cfRule>
  </conditionalFormatting>
  <conditionalFormatting sqref="D126:E134">
    <cfRule type="expression" dxfId="41" priority="980">
      <formula>AND($C$22="Distribution System",D$25&lt;&gt;"",OR(D$124=4,D$124=3,D$124=2,D$124=1))</formula>
    </cfRule>
  </conditionalFormatting>
  <conditionalFormatting sqref="D127:E127">
    <cfRule type="expression" dxfId="40" priority="981">
      <formula>AND($C$22="Distribution System",D$25&lt;&gt;"",#REF!="Transformer Station",OR(D$124=4,D$124=3,D$124=2,D$124=1))</formula>
    </cfRule>
  </conditionalFormatting>
  <conditionalFormatting sqref="D136:E144">
    <cfRule type="expression" dxfId="39" priority="982">
      <formula>AND($C$22="Distribution System",D$25&lt;&gt;"",OR(D$124=4,D$124=3,D$124=2))</formula>
    </cfRule>
  </conditionalFormatting>
  <conditionalFormatting sqref="D137:E137">
    <cfRule type="expression" dxfId="38" priority="983">
      <formula>AND($C$22="Distribution System",D$25&lt;&gt;"",#REF!="Transformer Station",OR(D$124=4,D$124=3,D$124=2))</formula>
    </cfRule>
  </conditionalFormatting>
  <conditionalFormatting sqref="D146:E154">
    <cfRule type="expression" dxfId="37" priority="984">
      <formula>AND($C$22="Distribution System",D$25&lt;&gt;"",OR(D$124=4,D$124=3))</formula>
    </cfRule>
  </conditionalFormatting>
  <conditionalFormatting sqref="D147:E147">
    <cfRule type="expression" dxfId="36" priority="985">
      <formula>AND($C$22="Distribution System",D$25&lt;&gt;"",#REF!="Transformer Station",OR(D$124=4,D$124=3))</formula>
    </cfRule>
  </conditionalFormatting>
  <conditionalFormatting sqref="D156:E164">
    <cfRule type="expression" dxfId="35" priority="986">
      <formula>AND($C$22="Distribution System",D$25&lt;&gt;"",OR(D$124=4))</formula>
    </cfRule>
  </conditionalFormatting>
  <conditionalFormatting sqref="D157:E157">
    <cfRule type="expression" dxfId="34" priority="987">
      <formula>AND($C$22="Distribution System",D$25&lt;&gt;"",#REF!="Transformer Station",OR(D$124=4))</formula>
    </cfRule>
  </conditionalFormatting>
  <conditionalFormatting sqref="D166:E166">
    <cfRule type="expression" dxfId="33" priority="988">
      <formula>AND($C$22="Distribution System",D$25&lt;&gt;"",D$123="Yes")</formula>
    </cfRule>
  </conditionalFormatting>
  <conditionalFormatting sqref="D167:E167">
    <cfRule type="expression" dxfId="32" priority="990">
      <formula>AND($C$22="Distribution System",D$25&lt;&gt;"",D$123="Yes",D$166="Yes")</formula>
    </cfRule>
  </conditionalFormatting>
  <conditionalFormatting sqref="D169:E177">
    <cfRule type="expression" dxfId="31" priority="991">
      <formula>AND($C$22="Distribution System",D$25&lt;&gt;"",D$123="Yes",D$166="Yes",OR(D$167=4,D$167=3,D$167=2,D$167=1))</formula>
    </cfRule>
  </conditionalFormatting>
  <conditionalFormatting sqref="D170:E170">
    <cfRule type="expression" dxfId="30" priority="992">
      <formula>AND($C$22="Distribution System",D$25&lt;&gt;"",D$123="Yes",D$166="Yes",#REF!="Transformer Station",OR(D$167=4,D$167=3,D$167=2,D$167=1))</formula>
    </cfRule>
  </conditionalFormatting>
  <conditionalFormatting sqref="D179:E187">
    <cfRule type="expression" dxfId="29" priority="993">
      <formula>AND($C$22="Distribution System",D$25&lt;&gt;"",D$123="Yes",D$166="Yes",OR(D$167=4,D$167=3,D$167=2))</formula>
    </cfRule>
  </conditionalFormatting>
  <conditionalFormatting sqref="D180:E180">
    <cfRule type="expression" dxfId="28" priority="994">
      <formula>AND($C$22="Distribution System",D$25&lt;&gt;"",D$123="Yes",D$166="Yes",#REF!="Transformer Station",OR(D$167=4,D$167=3,D$167=2))</formula>
    </cfRule>
  </conditionalFormatting>
  <conditionalFormatting sqref="D189:E197">
    <cfRule type="expression" dxfId="27" priority="995">
      <formula>AND($C$22="Distribution System",D$25&lt;&gt;"",D$123="Yes",D$166="Yes",OR(D$167=4,D$167=3))</formula>
    </cfRule>
  </conditionalFormatting>
  <conditionalFormatting sqref="D190:E190">
    <cfRule type="expression" dxfId="26" priority="996">
      <formula>AND($C$22="Distribution System",D$25&lt;&gt;"",D$123="Yes",D$166="Yes",#REF!="Transformer Station",OR(D$167=4,D$167=3))</formula>
    </cfRule>
  </conditionalFormatting>
  <conditionalFormatting sqref="D199:E207">
    <cfRule type="expression" dxfId="25" priority="997">
      <formula>AND($C$22="Distribution System",D$25&lt;&gt;"",D$123="Yes",D$166="Yes",OR(D$167=4))</formula>
    </cfRule>
  </conditionalFormatting>
  <conditionalFormatting sqref="D200:E200">
    <cfRule type="expression" dxfId="24" priority="998">
      <formula>AND($C$22="Distribution System",D$25&lt;&gt;"",D$123="Yes",D$166="Yes",#REF!="Transformer Station",OR(D$167=4))</formula>
    </cfRule>
  </conditionalFormatting>
  <conditionalFormatting sqref="E34 E36:E37">
    <cfRule type="expression" dxfId="22" priority="273">
      <formula>AND($C$22="Transmission System",$E$25&lt;&gt;"")</formula>
    </cfRule>
  </conditionalFormatting>
  <dataValidations count="14">
    <dataValidation type="list" allowBlank="1" showInputMessage="1" showErrorMessage="1" sqref="C43:E43 C124:E124 C82:E82 C167:E167" xr:uid="{353D98BE-BC65-4B1F-9F42-FE0208B3D3E0}">
      <formula1>"&lt;select one&gt;,1,2,3,4"</formula1>
    </dataValidation>
    <dataValidation type="list" allowBlank="1" showInputMessage="1" showErrorMessage="1" sqref="C37" xr:uid="{773A533A-D254-45FB-9CB1-C1071E1AAA42}">
      <formula1>"&lt;select one&gt;, Transformer Station, Switching Station, Circuit(s)"</formula1>
    </dataValidation>
    <dataValidation type="list" allowBlank="1" showInputMessage="1" showErrorMessage="1" sqref="C36" xr:uid="{1517E3B5-88D9-4209-8462-9B153F69E03C}">
      <formula1>"&lt;select one&gt;, 115 kV, 230 kV, 500 kV,other - mixed voltages"</formula1>
    </dataValidation>
    <dataValidation type="list" operator="greaterThan" allowBlank="1" showInputMessage="1" showErrorMessage="1" sqref="C22" xr:uid="{45C0CFAE-5ACE-40BF-A442-1B1ADBF82197}">
      <formula1>"&lt;select one&gt;,Transmission System,Distribution System"</formula1>
    </dataValidation>
    <dataValidation type="list" allowBlank="1" showInputMessage="1" showErrorMessage="1" sqref="C22" xr:uid="{7149E9EB-9DB1-4E12-8F5B-2BFC4FDC0572}">
      <formula1>"&lt;select one&gt;,Transmission System, Distribution System"</formula1>
    </dataValidation>
    <dataValidation type="list" allowBlank="1" showInputMessage="1" showErrorMessage="1" sqref="C18" xr:uid="{C38C29CB-FA01-419D-A690-074A115746EE}">
      <formula1>"&lt;select one&gt;,Synchronous Machine Generator, Inverter Based Generator"</formula1>
    </dataValidation>
    <dataValidation type="decimal" operator="greaterThanOrEqual" allowBlank="1" showInputMessage="1" showErrorMessage="1" sqref="C26:E26 C31:E31" xr:uid="{68C760B2-03ED-4857-AD35-7966B86F35D2}">
      <formula1>0</formula1>
    </dataValidation>
    <dataValidation type="decimal" allowBlank="1" showInputMessage="1" showErrorMessage="1" error="GPS coordinate should be between -74.000000 and -96.00000" sqref="C159:E159 C41 C149:E149 C47:E47 C56:E56 C65:E65 C74:E74 C86:E86 C95:E95 C104:E104 C113:E113 C129:E129 C139:E139 C172:E172 C182:E182 C192:E192 C202:E202" xr:uid="{D5C360EC-DD6C-4483-9CC7-E1F3CF0DB205}">
      <formula1>-96</formula1>
      <formula2>-74</formula2>
    </dataValidation>
    <dataValidation type="decimal" allowBlank="1" showInputMessage="1" showErrorMessage="1" error="GPS coordinate should be between 41.000000 and 57.000000" sqref="C158:E158 C40 C148:E148 C46:E46 C55:E55 C64:E64 C73:E73 C85:E85 C94:E94 C103:E103 C112:E112 C128:E128 C138:E138 C171:E171 C181:E181 C191:E191 C201:E201" xr:uid="{D5BC4D5F-9FBD-49CD-B63B-520799217961}">
      <formula1>41</formula1>
      <formula2>57</formula2>
    </dataValidation>
    <dataValidation operator="greaterThan" allowBlank="1" showInputMessage="1" showErrorMessage="1" sqref="C23 C80:E80 C165:E165" xr:uid="{AAE07932-B994-4A0C-9C62-1EE12E037FD8}"/>
    <dataValidation type="list" allowBlank="1" showInputMessage="1" showErrorMessage="1" sqref="C166:E166 D81:E81 C20:C21" xr:uid="{E5DC09B0-D8B6-43AA-AE16-63955F52738D}">
      <formula1>"&lt;select one&gt;,Yes,No"</formula1>
    </dataValidation>
    <dataValidation type="list" allowBlank="1" showInputMessage="1" showErrorMessage="1" error="GPS coordinate must be between -74.200000 and -95.100000" sqref="C42 C81" xr:uid="{0714C90E-1840-4AD0-89B0-E62C6A5BDBB2}">
      <formula1>"&lt;select one&gt;,Yes,No"</formula1>
    </dataValidation>
    <dataValidation type="decimal" operator="greaterThanOrEqual" allowBlank="1" showInputMessage="1" showErrorMessage="1" error="A minimum of 1 MW should be allocated to each Circuit" sqref="C96:E100 C105:E109 C66:E70 C114:E118 C57:E61 C75:E79 C87:E91 C48:E52" xr:uid="{5BC12711-E2BE-4D38-9CAB-391287BD661E}">
      <formula1>1</formula1>
    </dataValidation>
    <dataValidation type="decimal" operator="greaterThanOrEqual" allowBlank="1" showInputMessage="1" showErrorMessage="1" error="A minimum of 1 MW should be allocated to each Feeder" sqref="C183:E187 C193:E197 C130:E134 C140:E144 C150:E154 C160:E164 C173:E177 C203:E207" xr:uid="{BC0997F4-9BC7-4EBB-8F27-9D4B01F8CCC7}">
      <formula1>1</formula1>
    </dataValidation>
  </dataValidations>
  <pageMargins left="0.7" right="0.7" top="0.75" bottom="0.75" header="0.3" footer="0.3"/>
  <pageSetup scale="49" orientation="portrait" r:id="rId1"/>
  <rowBreaks count="3" manualBreakCount="3">
    <brk id="52" max="16383" man="1"/>
    <brk id="119" max="16383" man="1"/>
    <brk id="164"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127" id="{1D5BD536-53EF-43BE-8FB6-72D194BF50F3}">
            <xm:f>OR('Project Information'!$C$26="",'Project Information'!$C$26="&lt;select one&gt;",'Project Information'!$C$26="No")</xm:f>
            <x14:dxf>
              <fill>
                <patternFill>
                  <bgColor theme="2" tint="-9.9948118533890809E-2"/>
                </patternFill>
              </fill>
            </x14:dxf>
          </x14:cfRule>
          <xm:sqref>D25:D31</xm:sqref>
        </x14:conditionalFormatting>
        <x14:conditionalFormatting xmlns:xm="http://schemas.microsoft.com/office/excel/2006/main">
          <x14:cfRule type="expression" priority="126" id="{86A146B1-6834-4DDA-9F10-C6087B86497D}">
            <xm:f>OR('Project Information'!$C$26="",'Project Information'!$C$26="&lt;select one&gt;",'Project Information'!$C$26="No",'Project Information'!$C$26="Yes - 1 Proposal PQ Alternate")</xm:f>
            <x14:dxf>
              <fill>
                <patternFill>
                  <bgColor theme="2" tint="-9.9948118533890809E-2"/>
                </patternFill>
              </fill>
            </x14:dxf>
          </x14:cfRule>
          <xm:sqref>E25:E31</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A9F7EF8-ECA7-406C-8EEF-96A57E9BFE87}">
          <x14:formula1>
            <xm:f>'Workbook Lists'!$P$2:$P$13</xm:f>
          </x14:formula1>
          <xm:sqref>C34</xm:sqref>
        </x14:dataValidation>
        <x14:dataValidation type="list" allowBlank="1" showInputMessage="1" showErrorMessage="1" xr:uid="{84D9883F-E759-4D50-BA98-231D5145F9FF}">
          <x14:formula1>
            <xm:f>'Workbook Lists'!$Q$2:$Q$64</xm:f>
          </x14:formula1>
          <xm:sqref>C121</xm:sqref>
        </x14:dataValidation>
        <x14:dataValidation type="list" allowBlank="1" showInputMessage="1" showErrorMessage="1" prompt="Proposal PQ Alternate Circuit options are based on the Circuit(s) provided for the Primary Proposal PQ" xr:uid="{29FAF077-81D5-46FE-8F15-17288C11940F}">
          <x14:formula1>
            <xm:f>'Workbook Lists'!$T$2:$T$10</xm:f>
          </x14:formula1>
          <xm:sqref>D84:E84 D111:E111 D102:E102 D93:E93</xm:sqref>
        </x14:dataValidation>
        <x14:dataValidation type="list" allowBlank="1" showInputMessage="1" showErrorMessage="1" prompt="Proposal PQ Alternate Circuit options are based on the Circuit(s) provided for the Primary Proposal PQ" xr:uid="{DDCA3D44-C771-4F49-8D34-F074B6857882}">
          <x14:formula1>
            <xm:f>'Workbook Lists'!$S$2:$S$6</xm:f>
          </x14:formula1>
          <xm:sqref>D54:E54 D72:E72 D63:E63 D45:E45</xm:sqref>
        </x14:dataValidation>
        <x14:dataValidation type="list" allowBlank="1" showInputMessage="1" showErrorMessage="1" prompt="Proposal PQ Alternate Feeder options are based on the Feeder(s) provided for the Primary Proposal PQ" xr:uid="{91160F9E-CD81-4043-A471-25FE433E505D}">
          <x14:formula1>
            <xm:f>'Workbook Lists'!$V$2:$V$6</xm:f>
          </x14:formula1>
          <xm:sqref>D136:E136 D146:E146 D156:E156 D126:E126</xm:sqref>
        </x14:dataValidation>
        <x14:dataValidation type="list" allowBlank="1" showInputMessage="1" showErrorMessage="1" prompt="Proposal PQ Alternate Feeder options are based on the Feeder(s) provided for the Primary Proposal PQ" xr:uid="{EAB91796-CE26-4E08-B42B-6E6E96C67850}">
          <x14:formula1>
            <xm:f>'Workbook Lists'!$W$2:$W$10</xm:f>
          </x14:formula1>
          <xm:sqref>D189:E189 D179:E179 D199:E199 D169:E169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33D3B-1460-4D4C-BC8B-AFB32C008ED2}">
  <dimension ref="A1:C168"/>
  <sheetViews>
    <sheetView showGridLines="0" zoomScale="110" zoomScaleNormal="110" workbookViewId="0">
      <selection activeCell="C17" sqref="C17"/>
    </sheetView>
  </sheetViews>
  <sheetFormatPr defaultColWidth="0" defaultRowHeight="15" zeroHeight="1" x14ac:dyDescent="0.25"/>
  <cols>
    <col min="1" max="1" width="5.7109375" customWidth="1"/>
    <col min="2" max="3" width="55.7109375" customWidth="1"/>
  </cols>
  <sheetData>
    <row r="1" spans="1:3" x14ac:dyDescent="0.25">
      <c r="B1" s="6"/>
      <c r="C1" s="88" t="str">
        <f>'Proponent Information'!C1</f>
        <v>LLT(c)PF-PW100(v2)</v>
      </c>
    </row>
    <row r="2" spans="1:3" ht="21" x14ac:dyDescent="0.35">
      <c r="A2" s="7" t="str">
        <f>'Proponent Information'!A2</f>
        <v>LLT(c) RFP Proposal Workbook</v>
      </c>
      <c r="B2" s="8"/>
      <c r="C2" s="2"/>
    </row>
    <row r="3" spans="1:3" x14ac:dyDescent="0.25">
      <c r="A3" s="9"/>
      <c r="B3" s="8"/>
      <c r="C3" s="2"/>
    </row>
    <row r="4" spans="1:3" x14ac:dyDescent="0.25">
      <c r="A4" s="10" t="s">
        <v>221</v>
      </c>
      <c r="B4" s="6"/>
    </row>
    <row r="5" spans="1:3" x14ac:dyDescent="0.25">
      <c r="A5" s="11" t="s">
        <v>2</v>
      </c>
      <c r="B5" s="12"/>
      <c r="C5" s="13"/>
    </row>
    <row r="6" spans="1:3" ht="57" customHeight="1" x14ac:dyDescent="0.25">
      <c r="A6" s="90" t="s">
        <v>222</v>
      </c>
      <c r="B6" s="90"/>
      <c r="C6" s="90"/>
    </row>
    <row r="7" spans="1:3" x14ac:dyDescent="0.25">
      <c r="A7" s="11" t="s">
        <v>4</v>
      </c>
      <c r="B7" s="14"/>
      <c r="C7" s="11"/>
    </row>
    <row r="8" spans="1:3" x14ac:dyDescent="0.25">
      <c r="A8" s="11" t="s">
        <v>5</v>
      </c>
      <c r="B8" s="14"/>
      <c r="C8" s="11"/>
    </row>
    <row r="9" spans="1:3" x14ac:dyDescent="0.25">
      <c r="A9" s="11" t="s">
        <v>6</v>
      </c>
      <c r="B9" s="11"/>
      <c r="C9" s="11"/>
    </row>
    <row r="10" spans="1:3" x14ac:dyDescent="0.25">
      <c r="A10" s="11" t="s">
        <v>7</v>
      </c>
      <c r="B10" s="14"/>
      <c r="C10" s="11"/>
    </row>
    <row r="11" spans="1:3" x14ac:dyDescent="0.25">
      <c r="B11" s="6"/>
    </row>
    <row r="12" spans="1:3" x14ac:dyDescent="0.25">
      <c r="A12" s="15" t="s">
        <v>8</v>
      </c>
      <c r="B12" s="16" t="s">
        <v>9</v>
      </c>
      <c r="C12" s="47"/>
    </row>
    <row r="13" spans="1:3" x14ac:dyDescent="0.25">
      <c r="A13" s="17">
        <v>1</v>
      </c>
      <c r="B13" s="18" t="str">
        <f>'Proponent Information'!$B$13</f>
        <v xml:space="preserve">LLT Capacity Project Unique Project ID: </v>
      </c>
      <c r="C13" s="21" t="str">
        <f>IF('Proponent Information'!$C$13="","",'Proponent Information'!$C$13)</f>
        <v/>
      </c>
    </row>
    <row r="14" spans="1:3" x14ac:dyDescent="0.25">
      <c r="B14" s="6"/>
      <c r="C14" s="53"/>
    </row>
    <row r="15" spans="1:3" ht="15" customHeight="1" x14ac:dyDescent="0.25">
      <c r="A15" s="15" t="s">
        <v>8</v>
      </c>
      <c r="B15" s="16" t="s">
        <v>223</v>
      </c>
      <c r="C15" s="47"/>
    </row>
    <row r="16" spans="1:3" ht="15" customHeight="1" x14ac:dyDescent="0.25">
      <c r="A16" s="59">
        <f>MAX('Connection Information'!A:A)+1</f>
        <v>277</v>
      </c>
      <c r="B16" s="18" t="s">
        <v>224</v>
      </c>
      <c r="C16" s="21" t="s">
        <v>225</v>
      </c>
    </row>
    <row r="17" spans="1:3" ht="15" customHeight="1" x14ac:dyDescent="0.25">
      <c r="A17" s="59">
        <f>A16+1</f>
        <v>278</v>
      </c>
      <c r="B17" s="18" t="s">
        <v>226</v>
      </c>
      <c r="C17" s="33"/>
    </row>
    <row r="18" spans="1:3" ht="15" customHeight="1" x14ac:dyDescent="0.25">
      <c r="A18" s="59">
        <f t="shared" ref="A18:A24" si="0">A17+1</f>
        <v>279</v>
      </c>
      <c r="B18" s="18" t="s">
        <v>227</v>
      </c>
      <c r="C18" s="33"/>
    </row>
    <row r="19" spans="1:3" ht="15" customHeight="1" x14ac:dyDescent="0.25">
      <c r="A19" s="59">
        <f t="shared" si="0"/>
        <v>280</v>
      </c>
      <c r="B19" s="18" t="s">
        <v>228</v>
      </c>
      <c r="C19" s="33"/>
    </row>
    <row r="20" spans="1:3" ht="15" customHeight="1" x14ac:dyDescent="0.25">
      <c r="A20" s="59">
        <f t="shared" si="0"/>
        <v>281</v>
      </c>
      <c r="B20" s="18" t="s">
        <v>229</v>
      </c>
      <c r="C20" s="33"/>
    </row>
    <row r="21" spans="1:3" ht="15" customHeight="1" x14ac:dyDescent="0.25">
      <c r="A21" s="59">
        <f t="shared" si="0"/>
        <v>282</v>
      </c>
      <c r="B21" s="18" t="s">
        <v>230</v>
      </c>
      <c r="C21" s="33"/>
    </row>
    <row r="22" spans="1:3" ht="15" customHeight="1" x14ac:dyDescent="0.25">
      <c r="A22" s="59">
        <f t="shared" si="0"/>
        <v>283</v>
      </c>
      <c r="B22" s="18" t="s">
        <v>231</v>
      </c>
      <c r="C22" s="33" t="s">
        <v>14</v>
      </c>
    </row>
    <row r="23" spans="1:3" ht="15" customHeight="1" x14ac:dyDescent="0.25">
      <c r="A23" s="59">
        <f t="shared" si="0"/>
        <v>284</v>
      </c>
      <c r="B23" s="18" t="s">
        <v>232</v>
      </c>
      <c r="C23" s="33"/>
    </row>
    <row r="24" spans="1:3" ht="15" customHeight="1" x14ac:dyDescent="0.25">
      <c r="A24" s="59">
        <f t="shared" si="0"/>
        <v>285</v>
      </c>
      <c r="B24" s="18" t="s">
        <v>233</v>
      </c>
      <c r="C24" s="44"/>
    </row>
    <row r="25" spans="1:3" ht="15" customHeight="1" x14ac:dyDescent="0.25">
      <c r="C25" s="53"/>
    </row>
    <row r="26" spans="1:3" ht="15" customHeight="1" x14ac:dyDescent="0.25">
      <c r="A26" s="15" t="s">
        <v>8</v>
      </c>
      <c r="B26" s="16" t="s">
        <v>234</v>
      </c>
      <c r="C26" s="47"/>
    </row>
    <row r="27" spans="1:3" ht="15" customHeight="1" x14ac:dyDescent="0.25">
      <c r="A27" s="59">
        <f>A24+1</f>
        <v>286</v>
      </c>
      <c r="B27" s="18" t="s">
        <v>224</v>
      </c>
      <c r="C27" s="21" t="s">
        <v>225</v>
      </c>
    </row>
    <row r="28" spans="1:3" ht="15" customHeight="1" x14ac:dyDescent="0.25">
      <c r="A28" s="59">
        <f>A27+1</f>
        <v>287</v>
      </c>
      <c r="B28" s="18" t="s">
        <v>226</v>
      </c>
      <c r="C28" s="33"/>
    </row>
    <row r="29" spans="1:3" ht="15" customHeight="1" x14ac:dyDescent="0.25">
      <c r="A29" s="59">
        <f t="shared" ref="A29:A35" si="1">A28+1</f>
        <v>288</v>
      </c>
      <c r="B29" s="18" t="s">
        <v>227</v>
      </c>
      <c r="C29" s="33"/>
    </row>
    <row r="30" spans="1:3" ht="15" customHeight="1" x14ac:dyDescent="0.25">
      <c r="A30" s="59">
        <f t="shared" si="1"/>
        <v>289</v>
      </c>
      <c r="B30" s="18" t="s">
        <v>228</v>
      </c>
      <c r="C30" s="33"/>
    </row>
    <row r="31" spans="1:3" ht="15" customHeight="1" x14ac:dyDescent="0.25">
      <c r="A31" s="59">
        <f t="shared" si="1"/>
        <v>290</v>
      </c>
      <c r="B31" s="18" t="s">
        <v>229</v>
      </c>
      <c r="C31" s="33"/>
    </row>
    <row r="32" spans="1:3" ht="15" customHeight="1" x14ac:dyDescent="0.25">
      <c r="A32" s="59">
        <f t="shared" si="1"/>
        <v>291</v>
      </c>
      <c r="B32" s="18" t="s">
        <v>230</v>
      </c>
      <c r="C32" s="33"/>
    </row>
    <row r="33" spans="1:3" ht="15" customHeight="1" x14ac:dyDescent="0.25">
      <c r="A33" s="59">
        <f t="shared" si="1"/>
        <v>292</v>
      </c>
      <c r="B33" s="18" t="s">
        <v>231</v>
      </c>
      <c r="C33" s="33" t="s">
        <v>14</v>
      </c>
    </row>
    <row r="34" spans="1:3" ht="15" customHeight="1" x14ac:dyDescent="0.25">
      <c r="A34" s="59">
        <f t="shared" si="1"/>
        <v>293</v>
      </c>
      <c r="B34" s="18" t="s">
        <v>232</v>
      </c>
      <c r="C34" s="33"/>
    </row>
    <row r="35" spans="1:3" ht="15" customHeight="1" x14ac:dyDescent="0.25">
      <c r="A35" s="59">
        <f t="shared" si="1"/>
        <v>294</v>
      </c>
      <c r="B35" s="18" t="s">
        <v>233</v>
      </c>
      <c r="C35" s="44"/>
    </row>
    <row r="36" spans="1:3" ht="15" customHeight="1" x14ac:dyDescent="0.25">
      <c r="C36" s="53"/>
    </row>
    <row r="37" spans="1:3" ht="15" customHeight="1" x14ac:dyDescent="0.25">
      <c r="A37" s="15" t="s">
        <v>8</v>
      </c>
      <c r="B37" s="16" t="s">
        <v>235</v>
      </c>
      <c r="C37" s="47"/>
    </row>
    <row r="38" spans="1:3" ht="15" customHeight="1" x14ac:dyDescent="0.25">
      <c r="A38" s="59">
        <f>A35+1</f>
        <v>295</v>
      </c>
      <c r="B38" s="18" t="s">
        <v>224</v>
      </c>
      <c r="C38" s="21" t="s">
        <v>236</v>
      </c>
    </row>
    <row r="39" spans="1:3" ht="15" customHeight="1" x14ac:dyDescent="0.25">
      <c r="A39" s="59">
        <f>A38+1</f>
        <v>296</v>
      </c>
      <c r="B39" s="18" t="s">
        <v>226</v>
      </c>
      <c r="C39" s="33"/>
    </row>
    <row r="40" spans="1:3" ht="15" customHeight="1" x14ac:dyDescent="0.25">
      <c r="A40" s="59">
        <f t="shared" ref="A40:A46" si="2">A39+1</f>
        <v>297</v>
      </c>
      <c r="B40" s="18" t="s">
        <v>227</v>
      </c>
      <c r="C40" s="33"/>
    </row>
    <row r="41" spans="1:3" ht="15" customHeight="1" x14ac:dyDescent="0.25">
      <c r="A41" s="59">
        <f t="shared" si="2"/>
        <v>298</v>
      </c>
      <c r="B41" s="18" t="s">
        <v>228</v>
      </c>
      <c r="C41" s="33"/>
    </row>
    <row r="42" spans="1:3" ht="15" customHeight="1" x14ac:dyDescent="0.25">
      <c r="A42" s="59">
        <f t="shared" si="2"/>
        <v>299</v>
      </c>
      <c r="B42" s="18" t="s">
        <v>229</v>
      </c>
      <c r="C42" s="33"/>
    </row>
    <row r="43" spans="1:3" ht="15" customHeight="1" x14ac:dyDescent="0.25">
      <c r="A43" s="59">
        <f t="shared" si="2"/>
        <v>300</v>
      </c>
      <c r="B43" s="18" t="s">
        <v>230</v>
      </c>
      <c r="C43" s="33"/>
    </row>
    <row r="44" spans="1:3" ht="15" customHeight="1" x14ac:dyDescent="0.25">
      <c r="A44" s="59">
        <f t="shared" si="2"/>
        <v>301</v>
      </c>
      <c r="B44" s="18" t="s">
        <v>231</v>
      </c>
      <c r="C44" s="33" t="s">
        <v>14</v>
      </c>
    </row>
    <row r="45" spans="1:3" ht="15" customHeight="1" x14ac:dyDescent="0.25">
      <c r="A45" s="59">
        <f t="shared" si="2"/>
        <v>302</v>
      </c>
      <c r="B45" s="18" t="s">
        <v>232</v>
      </c>
      <c r="C45" s="33"/>
    </row>
    <row r="46" spans="1:3" ht="15" customHeight="1" x14ac:dyDescent="0.25">
      <c r="A46" s="59">
        <f t="shared" si="2"/>
        <v>303</v>
      </c>
      <c r="B46" s="18" t="s">
        <v>233</v>
      </c>
      <c r="C46" s="44"/>
    </row>
    <row r="47" spans="1:3" ht="15" customHeight="1" x14ac:dyDescent="0.25">
      <c r="C47" s="53"/>
    </row>
    <row r="48" spans="1:3" ht="15" customHeight="1" x14ac:dyDescent="0.25">
      <c r="A48" s="15" t="s">
        <v>8</v>
      </c>
      <c r="B48" s="16" t="s">
        <v>237</v>
      </c>
      <c r="C48" s="47"/>
    </row>
    <row r="49" spans="1:3" ht="15" customHeight="1" x14ac:dyDescent="0.25">
      <c r="A49" s="59">
        <f>A46+1</f>
        <v>304</v>
      </c>
      <c r="B49" s="18" t="s">
        <v>224</v>
      </c>
      <c r="C49" s="21" t="s">
        <v>236</v>
      </c>
    </row>
    <row r="50" spans="1:3" ht="15" customHeight="1" x14ac:dyDescent="0.25">
      <c r="A50" s="59">
        <f>A49+1</f>
        <v>305</v>
      </c>
      <c r="B50" s="18" t="s">
        <v>226</v>
      </c>
      <c r="C50" s="33"/>
    </row>
    <row r="51" spans="1:3" ht="15" customHeight="1" x14ac:dyDescent="0.25">
      <c r="A51" s="59">
        <f t="shared" ref="A51:A57" si="3">A50+1</f>
        <v>306</v>
      </c>
      <c r="B51" s="18" t="s">
        <v>227</v>
      </c>
      <c r="C51" s="33"/>
    </row>
    <row r="52" spans="1:3" ht="15" customHeight="1" x14ac:dyDescent="0.25">
      <c r="A52" s="59">
        <f t="shared" si="3"/>
        <v>307</v>
      </c>
      <c r="B52" s="18" t="s">
        <v>228</v>
      </c>
      <c r="C52" s="33"/>
    </row>
    <row r="53" spans="1:3" ht="15" customHeight="1" x14ac:dyDescent="0.25">
      <c r="A53" s="59">
        <f t="shared" si="3"/>
        <v>308</v>
      </c>
      <c r="B53" s="18" t="s">
        <v>229</v>
      </c>
      <c r="C53" s="33"/>
    </row>
    <row r="54" spans="1:3" ht="15" customHeight="1" x14ac:dyDescent="0.25">
      <c r="A54" s="59">
        <f t="shared" si="3"/>
        <v>309</v>
      </c>
      <c r="B54" s="18" t="s">
        <v>230</v>
      </c>
      <c r="C54" s="33"/>
    </row>
    <row r="55" spans="1:3" ht="15" customHeight="1" x14ac:dyDescent="0.25">
      <c r="A55" s="59">
        <f t="shared" si="3"/>
        <v>310</v>
      </c>
      <c r="B55" s="18" t="s">
        <v>231</v>
      </c>
      <c r="C55" s="33" t="s">
        <v>14</v>
      </c>
    </row>
    <row r="56" spans="1:3" ht="15" customHeight="1" x14ac:dyDescent="0.25">
      <c r="A56" s="59">
        <f t="shared" si="3"/>
        <v>311</v>
      </c>
      <c r="B56" s="18" t="s">
        <v>232</v>
      </c>
      <c r="C56" s="33"/>
    </row>
    <row r="57" spans="1:3" ht="15" customHeight="1" x14ac:dyDescent="0.25">
      <c r="A57" s="59">
        <f t="shared" si="3"/>
        <v>312</v>
      </c>
      <c r="B57" s="18" t="s">
        <v>233</v>
      </c>
      <c r="C57" s="44"/>
    </row>
    <row r="58" spans="1:3" ht="15" customHeight="1" x14ac:dyDescent="0.25">
      <c r="C58" s="53"/>
    </row>
    <row r="59" spans="1:3" ht="15" customHeight="1" x14ac:dyDescent="0.25">
      <c r="A59" s="15" t="s">
        <v>8</v>
      </c>
      <c r="B59" s="16" t="s">
        <v>238</v>
      </c>
      <c r="C59" s="47"/>
    </row>
    <row r="60" spans="1:3" ht="15" customHeight="1" x14ac:dyDescent="0.25">
      <c r="A60" s="59">
        <f>A57+1</f>
        <v>313</v>
      </c>
      <c r="B60" s="18" t="s">
        <v>224</v>
      </c>
      <c r="C60" s="21" t="s">
        <v>239</v>
      </c>
    </row>
    <row r="61" spans="1:3" ht="15" customHeight="1" x14ac:dyDescent="0.25">
      <c r="A61" s="59">
        <f>A60+1</f>
        <v>314</v>
      </c>
      <c r="B61" s="18" t="s">
        <v>226</v>
      </c>
      <c r="C61" s="33"/>
    </row>
    <row r="62" spans="1:3" ht="15" customHeight="1" x14ac:dyDescent="0.25">
      <c r="A62" s="59">
        <f t="shared" ref="A62:A68" si="4">A61+1</f>
        <v>315</v>
      </c>
      <c r="B62" s="18" t="s">
        <v>227</v>
      </c>
      <c r="C62" s="33"/>
    </row>
    <row r="63" spans="1:3" ht="15" customHeight="1" x14ac:dyDescent="0.25">
      <c r="A63" s="59">
        <f t="shared" si="4"/>
        <v>316</v>
      </c>
      <c r="B63" s="18" t="s">
        <v>228</v>
      </c>
      <c r="C63" s="33"/>
    </row>
    <row r="64" spans="1:3" ht="15" customHeight="1" x14ac:dyDescent="0.25">
      <c r="A64" s="59">
        <f t="shared" si="4"/>
        <v>317</v>
      </c>
      <c r="B64" s="18" t="s">
        <v>229</v>
      </c>
      <c r="C64" s="33"/>
    </row>
    <row r="65" spans="1:3" ht="15" customHeight="1" x14ac:dyDescent="0.25">
      <c r="A65" s="59">
        <f t="shared" si="4"/>
        <v>318</v>
      </c>
      <c r="B65" s="18" t="s">
        <v>230</v>
      </c>
      <c r="C65" s="33"/>
    </row>
    <row r="66" spans="1:3" ht="15" customHeight="1" x14ac:dyDescent="0.25">
      <c r="A66" s="59">
        <f t="shared" si="4"/>
        <v>319</v>
      </c>
      <c r="B66" s="18" t="s">
        <v>231</v>
      </c>
      <c r="C66" s="33" t="s">
        <v>14</v>
      </c>
    </row>
    <row r="67" spans="1:3" ht="15" customHeight="1" x14ac:dyDescent="0.25">
      <c r="A67" s="59">
        <f t="shared" si="4"/>
        <v>320</v>
      </c>
      <c r="B67" s="18" t="s">
        <v>232</v>
      </c>
      <c r="C67" s="33"/>
    </row>
    <row r="68" spans="1:3" ht="15" customHeight="1" x14ac:dyDescent="0.25">
      <c r="A68" s="59">
        <f t="shared" si="4"/>
        <v>321</v>
      </c>
      <c r="B68" s="18" t="s">
        <v>233</v>
      </c>
      <c r="C68" s="44"/>
    </row>
    <row r="69" spans="1:3" ht="15" customHeight="1" x14ac:dyDescent="0.25">
      <c r="C69" s="53"/>
    </row>
    <row r="70" spans="1:3" ht="15" customHeight="1" x14ac:dyDescent="0.25">
      <c r="A70" s="15" t="s">
        <v>8</v>
      </c>
      <c r="B70" s="16" t="s">
        <v>240</v>
      </c>
      <c r="C70" s="47"/>
    </row>
    <row r="71" spans="1:3" ht="15" customHeight="1" x14ac:dyDescent="0.25">
      <c r="A71" s="59">
        <f>A68+1</f>
        <v>322</v>
      </c>
      <c r="B71" s="18" t="s">
        <v>224</v>
      </c>
      <c r="C71" s="21" t="s">
        <v>239</v>
      </c>
    </row>
    <row r="72" spans="1:3" ht="15" customHeight="1" x14ac:dyDescent="0.25">
      <c r="A72" s="59">
        <f>A71+1</f>
        <v>323</v>
      </c>
      <c r="B72" s="18" t="s">
        <v>226</v>
      </c>
      <c r="C72" s="33"/>
    </row>
    <row r="73" spans="1:3" ht="15" customHeight="1" x14ac:dyDescent="0.25">
      <c r="A73" s="59">
        <f t="shared" ref="A73:A79" si="5">A72+1</f>
        <v>324</v>
      </c>
      <c r="B73" s="18" t="s">
        <v>227</v>
      </c>
      <c r="C73" s="33"/>
    </row>
    <row r="74" spans="1:3" ht="15" customHeight="1" x14ac:dyDescent="0.25">
      <c r="A74" s="59">
        <f t="shared" si="5"/>
        <v>325</v>
      </c>
      <c r="B74" s="18" t="s">
        <v>228</v>
      </c>
      <c r="C74" s="33"/>
    </row>
    <row r="75" spans="1:3" ht="15" customHeight="1" x14ac:dyDescent="0.25">
      <c r="A75" s="59">
        <f t="shared" si="5"/>
        <v>326</v>
      </c>
      <c r="B75" s="18" t="s">
        <v>229</v>
      </c>
      <c r="C75" s="33"/>
    </row>
    <row r="76" spans="1:3" ht="15" customHeight="1" x14ac:dyDescent="0.25">
      <c r="A76" s="59">
        <f t="shared" si="5"/>
        <v>327</v>
      </c>
      <c r="B76" s="18" t="s">
        <v>230</v>
      </c>
      <c r="C76" s="33"/>
    </row>
    <row r="77" spans="1:3" ht="15" customHeight="1" x14ac:dyDescent="0.25">
      <c r="A77" s="59">
        <f t="shared" si="5"/>
        <v>328</v>
      </c>
      <c r="B77" s="18" t="s">
        <v>231</v>
      </c>
      <c r="C77" s="33" t="s">
        <v>14</v>
      </c>
    </row>
    <row r="78" spans="1:3" ht="15" customHeight="1" x14ac:dyDescent="0.25">
      <c r="A78" s="59">
        <f t="shared" si="5"/>
        <v>329</v>
      </c>
      <c r="B78" s="18" t="s">
        <v>232</v>
      </c>
      <c r="C78" s="33"/>
    </row>
    <row r="79" spans="1:3" ht="15" customHeight="1" x14ac:dyDescent="0.25">
      <c r="A79" s="59">
        <f t="shared" si="5"/>
        <v>330</v>
      </c>
      <c r="B79" s="18" t="s">
        <v>233</v>
      </c>
      <c r="C79" s="44"/>
    </row>
    <row r="80" spans="1:3" ht="15" customHeight="1" x14ac:dyDescent="0.25">
      <c r="C80" s="53"/>
    </row>
    <row r="81" spans="1:3" ht="15" customHeight="1" x14ac:dyDescent="0.25">
      <c r="A81" s="15" t="s">
        <v>8</v>
      </c>
      <c r="B81" s="16" t="s">
        <v>241</v>
      </c>
      <c r="C81" s="47"/>
    </row>
    <row r="82" spans="1:3" ht="15" customHeight="1" x14ac:dyDescent="0.25">
      <c r="A82" s="59">
        <f>A79+1</f>
        <v>331</v>
      </c>
      <c r="B82" s="18" t="s">
        <v>224</v>
      </c>
      <c r="C82" s="21" t="s">
        <v>242</v>
      </c>
    </row>
    <row r="83" spans="1:3" ht="15" customHeight="1" x14ac:dyDescent="0.25">
      <c r="A83" s="59">
        <f>A82+1</f>
        <v>332</v>
      </c>
      <c r="B83" s="18" t="s">
        <v>226</v>
      </c>
      <c r="C83" s="33"/>
    </row>
    <row r="84" spans="1:3" ht="15" customHeight="1" x14ac:dyDescent="0.25">
      <c r="A84" s="59">
        <f t="shared" ref="A84:A90" si="6">A83+1</f>
        <v>333</v>
      </c>
      <c r="B84" s="18" t="s">
        <v>227</v>
      </c>
      <c r="C84" s="33"/>
    </row>
    <row r="85" spans="1:3" ht="15" customHeight="1" x14ac:dyDescent="0.25">
      <c r="A85" s="59">
        <f t="shared" si="6"/>
        <v>334</v>
      </c>
      <c r="B85" s="18" t="s">
        <v>228</v>
      </c>
      <c r="C85" s="33"/>
    </row>
    <row r="86" spans="1:3" ht="15" customHeight="1" x14ac:dyDescent="0.25">
      <c r="A86" s="59">
        <f t="shared" si="6"/>
        <v>335</v>
      </c>
      <c r="B86" s="18" t="s">
        <v>229</v>
      </c>
      <c r="C86" s="33"/>
    </row>
    <row r="87" spans="1:3" ht="15" customHeight="1" x14ac:dyDescent="0.25">
      <c r="A87" s="59">
        <f t="shared" si="6"/>
        <v>336</v>
      </c>
      <c r="B87" s="18" t="s">
        <v>230</v>
      </c>
      <c r="C87" s="33"/>
    </row>
    <row r="88" spans="1:3" ht="15" customHeight="1" x14ac:dyDescent="0.25">
      <c r="A88" s="59">
        <f t="shared" si="6"/>
        <v>337</v>
      </c>
      <c r="B88" s="18" t="s">
        <v>231</v>
      </c>
      <c r="C88" s="33" t="s">
        <v>14</v>
      </c>
    </row>
    <row r="89" spans="1:3" ht="15" customHeight="1" x14ac:dyDescent="0.25">
      <c r="A89" s="59">
        <f t="shared" si="6"/>
        <v>338</v>
      </c>
      <c r="B89" s="18" t="s">
        <v>232</v>
      </c>
      <c r="C89" s="33"/>
    </row>
    <row r="90" spans="1:3" ht="15" customHeight="1" x14ac:dyDescent="0.25">
      <c r="A90" s="59">
        <f t="shared" si="6"/>
        <v>339</v>
      </c>
      <c r="B90" s="18" t="s">
        <v>233</v>
      </c>
      <c r="C90" s="44"/>
    </row>
    <row r="91" spans="1:3" ht="15" customHeight="1" x14ac:dyDescent="0.25">
      <c r="C91" s="53"/>
    </row>
    <row r="92" spans="1:3" ht="15" customHeight="1" x14ac:dyDescent="0.25">
      <c r="A92" s="15" t="s">
        <v>8</v>
      </c>
      <c r="B92" s="16" t="s">
        <v>243</v>
      </c>
      <c r="C92" s="47"/>
    </row>
    <row r="93" spans="1:3" ht="15" customHeight="1" x14ac:dyDescent="0.25">
      <c r="A93" s="59">
        <f>A90+1</f>
        <v>340</v>
      </c>
      <c r="B93" s="18" t="s">
        <v>224</v>
      </c>
      <c r="C93" s="21" t="s">
        <v>242</v>
      </c>
    </row>
    <row r="94" spans="1:3" ht="15" customHeight="1" x14ac:dyDescent="0.25">
      <c r="A94" s="59">
        <f>A93+1</f>
        <v>341</v>
      </c>
      <c r="B94" s="18" t="s">
        <v>226</v>
      </c>
      <c r="C94" s="33"/>
    </row>
    <row r="95" spans="1:3" ht="15" customHeight="1" x14ac:dyDescent="0.25">
      <c r="A95" s="59">
        <f t="shared" ref="A95:A101" si="7">A94+1</f>
        <v>342</v>
      </c>
      <c r="B95" s="18" t="s">
        <v>227</v>
      </c>
      <c r="C95" s="33"/>
    </row>
    <row r="96" spans="1:3" ht="15" customHeight="1" x14ac:dyDescent="0.25">
      <c r="A96" s="59">
        <f t="shared" si="7"/>
        <v>343</v>
      </c>
      <c r="B96" s="18" t="s">
        <v>228</v>
      </c>
      <c r="C96" s="33"/>
    </row>
    <row r="97" spans="1:3" ht="15" customHeight="1" x14ac:dyDescent="0.25">
      <c r="A97" s="59">
        <f t="shared" si="7"/>
        <v>344</v>
      </c>
      <c r="B97" s="18" t="s">
        <v>229</v>
      </c>
      <c r="C97" s="33"/>
    </row>
    <row r="98" spans="1:3" ht="15" customHeight="1" x14ac:dyDescent="0.25">
      <c r="A98" s="59">
        <f t="shared" si="7"/>
        <v>345</v>
      </c>
      <c r="B98" s="18" t="s">
        <v>230</v>
      </c>
      <c r="C98" s="33"/>
    </row>
    <row r="99" spans="1:3" ht="15" customHeight="1" x14ac:dyDescent="0.25">
      <c r="A99" s="59">
        <f t="shared" si="7"/>
        <v>346</v>
      </c>
      <c r="B99" s="18" t="s">
        <v>231</v>
      </c>
      <c r="C99" s="33" t="s">
        <v>14</v>
      </c>
    </row>
    <row r="100" spans="1:3" ht="15" customHeight="1" x14ac:dyDescent="0.25">
      <c r="A100" s="59">
        <f t="shared" si="7"/>
        <v>347</v>
      </c>
      <c r="B100" s="18" t="s">
        <v>232</v>
      </c>
      <c r="C100" s="33"/>
    </row>
    <row r="101" spans="1:3" ht="15" customHeight="1" x14ac:dyDescent="0.25">
      <c r="A101" s="59">
        <f t="shared" si="7"/>
        <v>348</v>
      </c>
      <c r="B101" s="18" t="s">
        <v>233</v>
      </c>
      <c r="C101" s="44"/>
    </row>
    <row r="102" spans="1:3" ht="15" customHeight="1" x14ac:dyDescent="0.25">
      <c r="C102" s="53"/>
    </row>
    <row r="103" spans="1:3" ht="15" customHeight="1" x14ac:dyDescent="0.25">
      <c r="A103" s="15" t="s">
        <v>8</v>
      </c>
      <c r="B103" s="16" t="s">
        <v>244</v>
      </c>
      <c r="C103" s="47"/>
    </row>
    <row r="104" spans="1:3" ht="15" customHeight="1" x14ac:dyDescent="0.25">
      <c r="A104" s="59">
        <f>A101+1</f>
        <v>349</v>
      </c>
      <c r="B104" s="18" t="s">
        <v>224</v>
      </c>
      <c r="C104" s="21" t="s">
        <v>245</v>
      </c>
    </row>
    <row r="105" spans="1:3" ht="15" customHeight="1" x14ac:dyDescent="0.25">
      <c r="A105" s="59">
        <f>A104+1</f>
        <v>350</v>
      </c>
      <c r="B105" s="18" t="s">
        <v>226</v>
      </c>
      <c r="C105" s="33"/>
    </row>
    <row r="106" spans="1:3" ht="15" customHeight="1" x14ac:dyDescent="0.25">
      <c r="A106" s="59">
        <f t="shared" ref="A106:A112" si="8">A105+1</f>
        <v>351</v>
      </c>
      <c r="B106" s="18" t="s">
        <v>227</v>
      </c>
      <c r="C106" s="33"/>
    </row>
    <row r="107" spans="1:3" ht="15" customHeight="1" x14ac:dyDescent="0.25">
      <c r="A107" s="59">
        <f t="shared" si="8"/>
        <v>352</v>
      </c>
      <c r="B107" s="18" t="s">
        <v>228</v>
      </c>
      <c r="C107" s="33"/>
    </row>
    <row r="108" spans="1:3" ht="15" customHeight="1" x14ac:dyDescent="0.25">
      <c r="A108" s="59">
        <f t="shared" si="8"/>
        <v>353</v>
      </c>
      <c r="B108" s="18" t="s">
        <v>229</v>
      </c>
      <c r="C108" s="33"/>
    </row>
    <row r="109" spans="1:3" ht="15" customHeight="1" x14ac:dyDescent="0.25">
      <c r="A109" s="59">
        <f t="shared" si="8"/>
        <v>354</v>
      </c>
      <c r="B109" s="18" t="s">
        <v>230</v>
      </c>
      <c r="C109" s="33"/>
    </row>
    <row r="110" spans="1:3" ht="15" customHeight="1" x14ac:dyDescent="0.25">
      <c r="A110" s="59">
        <f t="shared" si="8"/>
        <v>355</v>
      </c>
      <c r="B110" s="18" t="s">
        <v>231</v>
      </c>
      <c r="C110" s="33" t="s">
        <v>14</v>
      </c>
    </row>
    <row r="111" spans="1:3" ht="15" customHeight="1" x14ac:dyDescent="0.25">
      <c r="A111" s="59">
        <f t="shared" si="8"/>
        <v>356</v>
      </c>
      <c r="B111" s="18" t="s">
        <v>232</v>
      </c>
      <c r="C111" s="33"/>
    </row>
    <row r="112" spans="1:3" ht="15" customHeight="1" x14ac:dyDescent="0.25">
      <c r="A112" s="59">
        <f t="shared" si="8"/>
        <v>357</v>
      </c>
      <c r="B112" s="18" t="s">
        <v>233</v>
      </c>
      <c r="C112" s="44"/>
    </row>
    <row r="113" spans="1:3" ht="15" customHeight="1" x14ac:dyDescent="0.25">
      <c r="C113" s="53"/>
    </row>
    <row r="114" spans="1:3" ht="15" customHeight="1" x14ac:dyDescent="0.25">
      <c r="A114" s="15" t="s">
        <v>8</v>
      </c>
      <c r="B114" s="16" t="s">
        <v>246</v>
      </c>
      <c r="C114" s="47"/>
    </row>
    <row r="115" spans="1:3" ht="15" customHeight="1" x14ac:dyDescent="0.25">
      <c r="A115" s="59">
        <f>A112+1</f>
        <v>358</v>
      </c>
      <c r="B115" s="18" t="s">
        <v>224</v>
      </c>
      <c r="C115" s="21" t="s">
        <v>245</v>
      </c>
    </row>
    <row r="116" spans="1:3" ht="15" customHeight="1" x14ac:dyDescent="0.25">
      <c r="A116" s="59">
        <f>A115+1</f>
        <v>359</v>
      </c>
      <c r="B116" s="18" t="s">
        <v>226</v>
      </c>
      <c r="C116" s="33"/>
    </row>
    <row r="117" spans="1:3" ht="15" customHeight="1" x14ac:dyDescent="0.25">
      <c r="A117" s="59">
        <f t="shared" ref="A117:A123" si="9">A116+1</f>
        <v>360</v>
      </c>
      <c r="B117" s="18" t="s">
        <v>227</v>
      </c>
      <c r="C117" s="33"/>
    </row>
    <row r="118" spans="1:3" ht="15" customHeight="1" x14ac:dyDescent="0.25">
      <c r="A118" s="59">
        <f t="shared" si="9"/>
        <v>361</v>
      </c>
      <c r="B118" s="18" t="s">
        <v>228</v>
      </c>
      <c r="C118" s="33"/>
    </row>
    <row r="119" spans="1:3" ht="15" customHeight="1" x14ac:dyDescent="0.25">
      <c r="A119" s="59">
        <f t="shared" si="9"/>
        <v>362</v>
      </c>
      <c r="B119" s="18" t="s">
        <v>229</v>
      </c>
      <c r="C119" s="33"/>
    </row>
    <row r="120" spans="1:3" ht="15" customHeight="1" x14ac:dyDescent="0.25">
      <c r="A120" s="59">
        <f t="shared" si="9"/>
        <v>363</v>
      </c>
      <c r="B120" s="18" t="s">
        <v>230</v>
      </c>
      <c r="C120" s="33"/>
    </row>
    <row r="121" spans="1:3" ht="15" customHeight="1" x14ac:dyDescent="0.25">
      <c r="A121" s="59">
        <f t="shared" si="9"/>
        <v>364</v>
      </c>
      <c r="B121" s="18" t="s">
        <v>231</v>
      </c>
      <c r="C121" s="33" t="s">
        <v>14</v>
      </c>
    </row>
    <row r="122" spans="1:3" ht="15" customHeight="1" x14ac:dyDescent="0.25">
      <c r="A122" s="59">
        <f t="shared" si="9"/>
        <v>365</v>
      </c>
      <c r="B122" s="18" t="s">
        <v>232</v>
      </c>
      <c r="C122" s="33"/>
    </row>
    <row r="123" spans="1:3" ht="15" customHeight="1" x14ac:dyDescent="0.25">
      <c r="A123" s="59">
        <f t="shared" si="9"/>
        <v>366</v>
      </c>
      <c r="B123" s="18" t="s">
        <v>233</v>
      </c>
      <c r="C123" s="44"/>
    </row>
    <row r="124" spans="1:3" x14ac:dyDescent="0.25">
      <c r="B124" s="6"/>
      <c r="C124" s="53"/>
    </row>
    <row r="125" spans="1:3" ht="45" x14ac:dyDescent="0.25">
      <c r="A125" s="15" t="s">
        <v>8</v>
      </c>
      <c r="B125" s="16" t="s">
        <v>247</v>
      </c>
      <c r="C125" s="47"/>
    </row>
    <row r="126" spans="1:3" x14ac:dyDescent="0.25">
      <c r="A126" s="59">
        <f>A123+1</f>
        <v>367</v>
      </c>
      <c r="B126" s="18" t="s">
        <v>224</v>
      </c>
      <c r="C126" s="21" t="s">
        <v>225</v>
      </c>
    </row>
    <row r="127" spans="1:3" x14ac:dyDescent="0.25">
      <c r="A127" s="59">
        <f>A126+1</f>
        <v>368</v>
      </c>
      <c r="B127" s="18" t="s">
        <v>226</v>
      </c>
      <c r="C127" s="34"/>
    </row>
    <row r="128" spans="1:3" ht="15" customHeight="1" x14ac:dyDescent="0.25">
      <c r="A128" s="59">
        <f t="shared" ref="A128:A134" si="10">A127+1</f>
        <v>369</v>
      </c>
      <c r="B128" s="18" t="s">
        <v>227</v>
      </c>
      <c r="C128" s="34"/>
    </row>
    <row r="129" spans="1:3" x14ac:dyDescent="0.25">
      <c r="A129" s="59">
        <f t="shared" si="10"/>
        <v>370</v>
      </c>
      <c r="B129" s="18" t="s">
        <v>228</v>
      </c>
      <c r="C129" s="34"/>
    </row>
    <row r="130" spans="1:3" x14ac:dyDescent="0.25">
      <c r="A130" s="59">
        <f t="shared" si="10"/>
        <v>371</v>
      </c>
      <c r="B130" s="18" t="s">
        <v>248</v>
      </c>
      <c r="C130" s="34"/>
    </row>
    <row r="131" spans="1:3" ht="15" customHeight="1" x14ac:dyDescent="0.25">
      <c r="A131" s="59">
        <f t="shared" si="10"/>
        <v>372</v>
      </c>
      <c r="B131" s="18" t="s">
        <v>249</v>
      </c>
      <c r="C131" s="34"/>
    </row>
    <row r="132" spans="1:3" x14ac:dyDescent="0.25">
      <c r="A132" s="59">
        <f t="shared" si="10"/>
        <v>373</v>
      </c>
      <c r="B132" s="18" t="s">
        <v>250</v>
      </c>
      <c r="C132" s="34"/>
    </row>
    <row r="133" spans="1:3" ht="30" x14ac:dyDescent="0.25">
      <c r="A133" s="59">
        <f t="shared" si="10"/>
        <v>374</v>
      </c>
      <c r="B133" s="18" t="str">
        <f>_xlfn.CONCAT("Same Technology Qualifying Project technology type (per item #",'Project Information'!$A$19,"):")</f>
        <v>Same Technology Qualifying Project technology type (per item #38):</v>
      </c>
      <c r="C133" s="21" t="str">
        <f>IF(OR('Project Information'!$C$18&lt;&gt;"Class II LDES Technology",'Project Information'!$C$19="&lt;select one&gt;"),"",'Project Information'!$C$19)</f>
        <v/>
      </c>
    </row>
    <row r="134" spans="1:3" ht="30" x14ac:dyDescent="0.25">
      <c r="A134" s="59">
        <f t="shared" si="10"/>
        <v>375</v>
      </c>
      <c r="B134" s="18" t="s">
        <v>251</v>
      </c>
      <c r="C134" s="45"/>
    </row>
    <row r="135" spans="1:3" x14ac:dyDescent="0.25">
      <c r="C135" s="53"/>
    </row>
    <row r="136" spans="1:3" ht="45" x14ac:dyDescent="0.25">
      <c r="A136" s="15" t="s">
        <v>8</v>
      </c>
      <c r="B136" s="16" t="s">
        <v>252</v>
      </c>
      <c r="C136" s="47"/>
    </row>
    <row r="137" spans="1:3" ht="15" customHeight="1" x14ac:dyDescent="0.25">
      <c r="A137" s="59">
        <f>A134+1</f>
        <v>376</v>
      </c>
      <c r="B137" s="18" t="s">
        <v>224</v>
      </c>
      <c r="C137" s="21" t="s">
        <v>225</v>
      </c>
    </row>
    <row r="138" spans="1:3" ht="15" customHeight="1" x14ac:dyDescent="0.25">
      <c r="A138" s="59">
        <f>A137+1</f>
        <v>377</v>
      </c>
      <c r="B138" s="18" t="s">
        <v>226</v>
      </c>
      <c r="C138" s="34"/>
    </row>
    <row r="139" spans="1:3" ht="15" customHeight="1" x14ac:dyDescent="0.25">
      <c r="A139" s="59">
        <f t="shared" ref="A139:A145" si="11">A138+1</f>
        <v>378</v>
      </c>
      <c r="B139" s="18" t="s">
        <v>227</v>
      </c>
      <c r="C139" s="34"/>
    </row>
    <row r="140" spans="1:3" ht="15" customHeight="1" x14ac:dyDescent="0.25">
      <c r="A140" s="59">
        <f t="shared" si="11"/>
        <v>379</v>
      </c>
      <c r="B140" s="18" t="s">
        <v>228</v>
      </c>
      <c r="C140" s="34"/>
    </row>
    <row r="141" spans="1:3" ht="15" customHeight="1" x14ac:dyDescent="0.25">
      <c r="A141" s="59">
        <f t="shared" si="11"/>
        <v>380</v>
      </c>
      <c r="B141" s="18" t="s">
        <v>248</v>
      </c>
      <c r="C141" s="34"/>
    </row>
    <row r="142" spans="1:3" ht="15" customHeight="1" x14ac:dyDescent="0.25">
      <c r="A142" s="59">
        <f t="shared" si="11"/>
        <v>381</v>
      </c>
      <c r="B142" s="18" t="s">
        <v>249</v>
      </c>
      <c r="C142" s="34"/>
    </row>
    <row r="143" spans="1:3" ht="15" customHeight="1" x14ac:dyDescent="0.25">
      <c r="A143" s="59">
        <f t="shared" si="11"/>
        <v>382</v>
      </c>
      <c r="B143" s="18" t="s">
        <v>250</v>
      </c>
      <c r="C143" s="34"/>
    </row>
    <row r="144" spans="1:3" ht="30" x14ac:dyDescent="0.25">
      <c r="A144" s="59">
        <f t="shared" si="11"/>
        <v>383</v>
      </c>
      <c r="B144" s="18" t="str">
        <f>_xlfn.CONCAT("Same Technology Qualifying Project technology type (per item #",'Project Information'!$A$19,"):")</f>
        <v>Same Technology Qualifying Project technology type (per item #38):</v>
      </c>
      <c r="C144" s="21" t="str">
        <f>IF(OR('Project Information'!$C$18&lt;&gt;"Class II LDES Technology",'Project Information'!$C$19="&lt;select one&gt;"),"",'Project Information'!$C$19)</f>
        <v/>
      </c>
    </row>
    <row r="145" spans="1:3" ht="30" x14ac:dyDescent="0.25">
      <c r="A145" s="59">
        <f t="shared" si="11"/>
        <v>384</v>
      </c>
      <c r="B145" s="18" t="s">
        <v>251</v>
      </c>
      <c r="C145" s="45"/>
    </row>
    <row r="146" spans="1:3" x14ac:dyDescent="0.25">
      <c r="C146" s="53"/>
    </row>
    <row r="147" spans="1:3" ht="45" x14ac:dyDescent="0.25">
      <c r="A147" s="15" t="s">
        <v>8</v>
      </c>
      <c r="B147" s="16" t="s">
        <v>253</v>
      </c>
      <c r="C147" s="47"/>
    </row>
    <row r="148" spans="1:3" ht="15" customHeight="1" x14ac:dyDescent="0.25">
      <c r="A148" s="59">
        <f>A145+1</f>
        <v>385</v>
      </c>
      <c r="B148" s="18" t="s">
        <v>224</v>
      </c>
      <c r="C148" s="21" t="s">
        <v>236</v>
      </c>
    </row>
    <row r="149" spans="1:3" ht="15" customHeight="1" x14ac:dyDescent="0.25">
      <c r="A149" s="59">
        <f>A148+1</f>
        <v>386</v>
      </c>
      <c r="B149" s="18" t="s">
        <v>226</v>
      </c>
      <c r="C149" s="34"/>
    </row>
    <row r="150" spans="1:3" ht="15" customHeight="1" x14ac:dyDescent="0.25">
      <c r="A150" s="59">
        <f t="shared" ref="A150:A156" si="12">A149+1</f>
        <v>387</v>
      </c>
      <c r="B150" s="18" t="s">
        <v>227</v>
      </c>
      <c r="C150" s="34"/>
    </row>
    <row r="151" spans="1:3" ht="15" customHeight="1" x14ac:dyDescent="0.25">
      <c r="A151" s="59">
        <f t="shared" si="12"/>
        <v>388</v>
      </c>
      <c r="B151" s="18" t="s">
        <v>228</v>
      </c>
      <c r="C151" s="34"/>
    </row>
    <row r="152" spans="1:3" ht="15" customHeight="1" x14ac:dyDescent="0.25">
      <c r="A152" s="59">
        <f t="shared" si="12"/>
        <v>389</v>
      </c>
      <c r="B152" s="18" t="s">
        <v>248</v>
      </c>
      <c r="C152" s="34"/>
    </row>
    <row r="153" spans="1:3" ht="15" customHeight="1" x14ac:dyDescent="0.25">
      <c r="A153" s="59">
        <f t="shared" si="12"/>
        <v>390</v>
      </c>
      <c r="B153" s="18" t="s">
        <v>249</v>
      </c>
      <c r="C153" s="34"/>
    </row>
    <row r="154" spans="1:3" ht="15" customHeight="1" x14ac:dyDescent="0.25">
      <c r="A154" s="59">
        <f t="shared" si="12"/>
        <v>391</v>
      </c>
      <c r="B154" s="18" t="s">
        <v>250</v>
      </c>
      <c r="C154" s="34"/>
    </row>
    <row r="155" spans="1:3" ht="30" x14ac:dyDescent="0.25">
      <c r="A155" s="59">
        <f t="shared" si="12"/>
        <v>392</v>
      </c>
      <c r="B155" s="18" t="str">
        <f>_xlfn.CONCAT("Same Technology Qualifying Project technology type (per item #",'Project Information'!$A$19,"):")</f>
        <v>Same Technology Qualifying Project technology type (per item #38):</v>
      </c>
      <c r="C155" s="21" t="str">
        <f>IF(OR('Project Information'!$C$18&lt;&gt;"Class II LDES Technology",'Project Information'!$C$19="&lt;select one&gt;"),"",'Project Information'!$C$19)</f>
        <v/>
      </c>
    </row>
    <row r="156" spans="1:3" ht="30" x14ac:dyDescent="0.25">
      <c r="A156" s="59">
        <f t="shared" si="12"/>
        <v>393</v>
      </c>
      <c r="B156" s="18" t="s">
        <v>251</v>
      </c>
      <c r="C156" s="45"/>
    </row>
    <row r="157" spans="1:3" x14ac:dyDescent="0.25">
      <c r="C157" s="53"/>
    </row>
    <row r="158" spans="1:3" ht="45" x14ac:dyDescent="0.25">
      <c r="A158" s="15" t="s">
        <v>8</v>
      </c>
      <c r="B158" s="16" t="s">
        <v>254</v>
      </c>
      <c r="C158" s="47"/>
    </row>
    <row r="159" spans="1:3" ht="15" customHeight="1" x14ac:dyDescent="0.25">
      <c r="A159" s="59">
        <f>A156+1</f>
        <v>394</v>
      </c>
      <c r="B159" s="18" t="s">
        <v>224</v>
      </c>
      <c r="C159" s="21" t="s">
        <v>236</v>
      </c>
    </row>
    <row r="160" spans="1:3" ht="15" customHeight="1" x14ac:dyDescent="0.25">
      <c r="A160" s="59">
        <f>A159+1</f>
        <v>395</v>
      </c>
      <c r="B160" s="18" t="s">
        <v>226</v>
      </c>
      <c r="C160" s="34"/>
    </row>
    <row r="161" spans="1:3" ht="15" customHeight="1" x14ac:dyDescent="0.25">
      <c r="A161" s="59">
        <f t="shared" ref="A161:A167" si="13">A160+1</f>
        <v>396</v>
      </c>
      <c r="B161" s="18" t="s">
        <v>227</v>
      </c>
      <c r="C161" s="34"/>
    </row>
    <row r="162" spans="1:3" ht="15" customHeight="1" x14ac:dyDescent="0.25">
      <c r="A162" s="59">
        <f t="shared" si="13"/>
        <v>397</v>
      </c>
      <c r="B162" s="18" t="s">
        <v>228</v>
      </c>
      <c r="C162" s="34"/>
    </row>
    <row r="163" spans="1:3" ht="15" customHeight="1" x14ac:dyDescent="0.25">
      <c r="A163" s="59">
        <f t="shared" si="13"/>
        <v>398</v>
      </c>
      <c r="B163" s="18" t="s">
        <v>248</v>
      </c>
      <c r="C163" s="34"/>
    </row>
    <row r="164" spans="1:3" ht="15" customHeight="1" x14ac:dyDescent="0.25">
      <c r="A164" s="59">
        <f t="shared" si="13"/>
        <v>399</v>
      </c>
      <c r="B164" s="18" t="s">
        <v>249</v>
      </c>
      <c r="C164" s="34"/>
    </row>
    <row r="165" spans="1:3" ht="15" customHeight="1" x14ac:dyDescent="0.25">
      <c r="A165" s="59">
        <f t="shared" si="13"/>
        <v>400</v>
      </c>
      <c r="B165" s="18" t="s">
        <v>250</v>
      </c>
      <c r="C165" s="34"/>
    </row>
    <row r="166" spans="1:3" ht="30" x14ac:dyDescent="0.25">
      <c r="A166" s="59">
        <f t="shared" si="13"/>
        <v>401</v>
      </c>
      <c r="B166" s="18" t="str">
        <f>_xlfn.CONCAT("Same Technology Qualifying Project technology type (per item #",'Project Information'!$A$19,"):")</f>
        <v>Same Technology Qualifying Project technology type (per item #38):</v>
      </c>
      <c r="C166" s="21" t="str">
        <f>IF(OR('Project Information'!$C$18&lt;&gt;"Class II LDES Technology",'Project Information'!$C$19="&lt;select one&gt;"),"",'Project Information'!$C$19)</f>
        <v/>
      </c>
    </row>
    <row r="167" spans="1:3" ht="30" x14ac:dyDescent="0.25">
      <c r="A167" s="59">
        <f t="shared" si="13"/>
        <v>402</v>
      </c>
      <c r="B167" s="18" t="s">
        <v>251</v>
      </c>
      <c r="C167" s="45"/>
    </row>
    <row r="168" spans="1:3" x14ac:dyDescent="0.25"/>
  </sheetData>
  <sheetProtection algorithmName="SHA-512" hashValue="V6RXj4PYC3cEn3fcitHkulG/TpLAR9Ki5tVzQvWEwr8F/Jr99F8HajfkdPmgReFrUdHychWoSayB0BCkm1U85Q==" saltValue="UeCXO3M+MSuV+UnaPVasVA==" spinCount="100000" sheet="1" objects="1" scenarios="1" formatRows="0"/>
  <mergeCells count="1">
    <mergeCell ref="A6:C6"/>
  </mergeCells>
  <dataValidations xWindow="761" yWindow="949" count="11">
    <dataValidation type="decimal" operator="greaterThanOrEqual" allowBlank="1" showInputMessage="1" showErrorMessage="1" error="Qualifying Project nameplate capacity must be at least 1 MW" sqref="C21 C43 C54 C65 C76 C87 C98 C109 C120 C32" xr:uid="{5A9787B6-B552-4532-A1FD-FA357DBBCBBE}">
      <formula1>1</formula1>
    </dataValidation>
    <dataValidation type="date" operator="lessThanOrEqual" allowBlank="1" showInputMessage="1" showErrorMessage="1" error="Same Technology Qualifying Project expected commercial operation date should be on or before December 31, 2029." prompt="Same Technology Qualifying Project expected commercial operation date should be on or before December 31, 2029." sqref="C134 C145 C156 C167" xr:uid="{7CDF99F1-C5A9-49DC-9F43-D8F732823F3D}">
      <formula1>47483</formula1>
    </dataValidation>
    <dataValidation type="decimal" operator="greaterThanOrEqual" allowBlank="1" showInputMessage="1" showErrorMessage="1" error="Same-Technology Qualifying Project nameplate capacity must be at least 1 MW" sqref="C131 C142 C153 C164" xr:uid="{0EAC8F0E-FDA0-4DC7-82EE-ECCEA9B9838D}">
      <formula1>1</formula1>
    </dataValidation>
    <dataValidation type="date" allowBlank="1" showInputMessage="1" showErrorMessage="1" error="Qualifying Project should have achieved commercial operation no more than fifteen (15) years prior to the Proposal Submission Deadline" prompt="Qualifying Project should have achieved commercial operation no more than fifteen (15) years prior to the Proposal Submission Deadline" sqref="C123 C35 C46 C57 C68 C79 C90 C101 C112 C24" xr:uid="{FA0BAE8B-BA95-41FC-955F-210B8E60C3A3}">
      <formula1>40873</formula1>
      <formula2>46352</formula2>
    </dataValidation>
    <dataValidation allowBlank="1" showInputMessage="1" showErrorMessage="1" prompt="The individual listed as Planning Designated Team Member 2 may not be the same individual listed as Planning Designated Team Member 1" sqref="C28" xr:uid="{AE1BB151-944D-4B70-AE26-24605A9888FD}"/>
    <dataValidation allowBlank="1" showInputMessage="1" showErrorMessage="1" prompt="The individual listed as Developing Designated Team Member 2 may not be the same individual listed as Developing Designated Team Member 1" sqref="C50" xr:uid="{07A667F7-FD5F-4C78-840B-2E2D6D6EC662}"/>
    <dataValidation allowBlank="1" showInputMessage="1" showErrorMessage="1" prompt="The individual listed as Financing Designated Team Member 2 may not be the same individual listed as Financing Designated Team Member 1" sqref="C72" xr:uid="{A2230F80-8A4A-4032-8CE6-D0BECDF3EE2A}"/>
    <dataValidation allowBlank="1" showInputMessage="1" showErrorMessage="1" prompt="The individual listed as Constructing Designated Team Member 2 may not be the same individual listed as Constructing Designated Team Member 1" sqref="C94" xr:uid="{5A0D8A96-06AB-4FB7-87A5-1E07A5B5A3C1}"/>
    <dataValidation allowBlank="1" showInputMessage="1" showErrorMessage="1" prompt="The individual listed as Operating Designated Team Member 2 may not be the same individual listed as Operating Designated Team Member 1" sqref="C116" xr:uid="{1DEC7A3E-F995-4F0E-9B2A-07666107C8F1}"/>
    <dataValidation allowBlank="1" showInputMessage="1" showErrorMessage="1" prompt="The individual listed as Same Technology Qualifying Project - Planning Designated Team Member 2 may not be the same individual listed as Same Technology Qualifying Project - Planning Designated Team Member 1" sqref="C138" xr:uid="{BA3F91AF-1181-46CC-9B7A-2C3EA81FB57F}"/>
    <dataValidation allowBlank="1" showInputMessage="1" showErrorMessage="1" prompt="The individual listed as Same Technology Qualifying Project - Developing  Designated Team Member 2 may not be the same individual listed as Same Technology Qualifying Project - Developing Designated Team Member 1" sqref="C160" xr:uid="{4BE47836-ABB9-4E9E-AB2A-0744BB3EDCD3}"/>
  </dataValidations>
  <pageMargins left="0.7" right="0.7" top="0.75" bottom="0.75" header="0.3" footer="0.3"/>
  <pageSetup scale="65" orientation="portrait" r:id="rId1"/>
  <rowBreaks count="2" manualBreakCount="2">
    <brk id="57" max="16383" man="1"/>
    <brk id="123"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1" id="{7B32ACBA-E972-4E4B-9FFB-39354A4634D2}">
            <xm:f>'Project Information'!$C$18="Class II LDES Technology"</xm:f>
            <x14:dxf>
              <fill>
                <patternFill>
                  <bgColor theme="9" tint="0.79998168889431442"/>
                </patternFill>
              </fill>
            </x14:dxf>
          </x14:cfRule>
          <xm:sqref>C127:C132 C134 C138:C143 C145 C149:C154 C156 C160:C165 C167</xm:sqref>
        </x14:conditionalFormatting>
      </x14:conditionalFormattings>
    </ext>
    <ext xmlns:x14="http://schemas.microsoft.com/office/spreadsheetml/2009/9/main" uri="{CCE6A557-97BC-4b89-ADB6-D9C93CAAB3DF}">
      <x14:dataValidations xmlns:xm="http://schemas.microsoft.com/office/excel/2006/main" xWindow="761" yWindow="949" count="1">
        <x14:dataValidation type="list" allowBlank="1" showInputMessage="1" showErrorMessage="1" xr:uid="{E31706B3-7065-458C-B82B-1D3A9F72EF92}">
          <x14:formula1>
            <xm:f>'Workbook Lists'!$X$2:$X$4</xm:f>
          </x14:formula1>
          <xm:sqref>C121 C110 C99 C88 C77 C66 C55 C44 C33 C22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42D7A-A173-460A-A8D3-E11BB86FB420}">
  <dimension ref="A1:H68"/>
  <sheetViews>
    <sheetView showGridLines="0" zoomScale="110" zoomScaleNormal="110" workbookViewId="0">
      <selection activeCell="C16" sqref="C16"/>
    </sheetView>
  </sheetViews>
  <sheetFormatPr defaultColWidth="0" defaultRowHeight="15" zeroHeight="1" x14ac:dyDescent="0.25"/>
  <cols>
    <col min="1" max="1" width="5.7109375" customWidth="1"/>
    <col min="2" max="2" width="55.7109375" customWidth="1"/>
    <col min="3" max="4" width="35.7109375" customWidth="1"/>
    <col min="5" max="5" width="20.7109375" customWidth="1"/>
    <col min="6" max="6" width="31.7109375" bestFit="1" customWidth="1"/>
    <col min="7" max="7" width="50.7109375" customWidth="1"/>
  </cols>
  <sheetData>
    <row r="1" spans="1:7" x14ac:dyDescent="0.25">
      <c r="B1" s="6"/>
      <c r="G1" s="88" t="str">
        <f>'Proponent Information'!C1</f>
        <v>LLT(c)PF-PW100(v2)</v>
      </c>
    </row>
    <row r="2" spans="1:7" ht="21" x14ac:dyDescent="0.35">
      <c r="A2" s="7" t="str">
        <f>'Proponent Information'!A2</f>
        <v>LLT(c) RFP Proposal Workbook</v>
      </c>
      <c r="B2" s="8"/>
      <c r="C2" s="2"/>
      <c r="D2" s="2"/>
      <c r="E2" s="2"/>
      <c r="F2" s="2"/>
      <c r="G2" s="2"/>
    </row>
    <row r="3" spans="1:7" x14ac:dyDescent="0.25">
      <c r="A3" s="9"/>
      <c r="B3" s="8"/>
      <c r="C3" s="2"/>
      <c r="D3" s="2"/>
      <c r="E3" s="2"/>
      <c r="F3" s="2"/>
      <c r="G3" s="2"/>
    </row>
    <row r="4" spans="1:7" x14ac:dyDescent="0.25">
      <c r="A4" s="10" t="s">
        <v>255</v>
      </c>
      <c r="B4" s="6"/>
    </row>
    <row r="5" spans="1:7" x14ac:dyDescent="0.25">
      <c r="A5" s="11" t="s">
        <v>2</v>
      </c>
      <c r="B5" s="12"/>
      <c r="C5" s="13"/>
      <c r="D5" s="13"/>
      <c r="E5" s="13"/>
    </row>
    <row r="6" spans="1:7" x14ac:dyDescent="0.25">
      <c r="A6" s="90" t="s">
        <v>3</v>
      </c>
      <c r="B6" s="90"/>
      <c r="C6" s="90"/>
      <c r="D6" s="90"/>
      <c r="E6" s="90"/>
      <c r="F6" s="90"/>
    </row>
    <row r="7" spans="1:7" x14ac:dyDescent="0.25">
      <c r="A7" s="11" t="s">
        <v>4</v>
      </c>
      <c r="B7" s="14"/>
      <c r="C7" s="11"/>
      <c r="D7" s="11"/>
      <c r="E7" s="11"/>
    </row>
    <row r="8" spans="1:7" x14ac:dyDescent="0.25">
      <c r="A8" s="11" t="s">
        <v>5</v>
      </c>
      <c r="B8" s="14"/>
      <c r="C8" s="11"/>
      <c r="D8" s="11"/>
      <c r="E8" s="11"/>
    </row>
    <row r="9" spans="1:7" x14ac:dyDescent="0.25">
      <c r="A9" s="11" t="s">
        <v>6</v>
      </c>
      <c r="B9" s="14"/>
      <c r="C9" s="11"/>
      <c r="D9" s="11"/>
      <c r="E9" s="11"/>
    </row>
    <row r="10" spans="1:7" x14ac:dyDescent="0.25">
      <c r="A10" s="11" t="s">
        <v>7</v>
      </c>
      <c r="B10" s="14"/>
      <c r="C10" s="11"/>
      <c r="D10" s="11"/>
      <c r="E10" s="11"/>
    </row>
    <row r="11" spans="1:7" x14ac:dyDescent="0.25">
      <c r="A11" s="11"/>
      <c r="B11" s="14"/>
      <c r="C11" s="11"/>
      <c r="D11" s="11"/>
      <c r="E11" s="11"/>
    </row>
    <row r="12" spans="1:7" ht="15" customHeight="1" x14ac:dyDescent="0.25">
      <c r="A12" s="15" t="s">
        <v>8</v>
      </c>
      <c r="B12" s="16" t="s">
        <v>9</v>
      </c>
      <c r="C12" s="15"/>
      <c r="D12" s="11"/>
      <c r="E12" s="11"/>
    </row>
    <row r="13" spans="1:7" x14ac:dyDescent="0.25">
      <c r="A13" s="17">
        <v>1</v>
      </c>
      <c r="B13" s="18" t="str">
        <f>'Proponent Information'!$B$13</f>
        <v xml:space="preserve">LLT Capacity Project Unique Project ID: </v>
      </c>
      <c r="C13" s="21" t="str">
        <f>IF('Proponent Information'!$C$13="","",'Proponent Information'!$C$13)</f>
        <v/>
      </c>
      <c r="D13" s="56"/>
      <c r="E13" s="56"/>
    </row>
    <row r="14" spans="1:7" x14ac:dyDescent="0.25">
      <c r="A14" s="11"/>
      <c r="B14" s="6"/>
    </row>
    <row r="15" spans="1:7" ht="90" x14ac:dyDescent="0.25">
      <c r="A15" s="15" t="s">
        <v>8</v>
      </c>
      <c r="B15" s="15" t="s">
        <v>256</v>
      </c>
      <c r="C15" s="16" t="s">
        <v>257</v>
      </c>
      <c r="D15" s="15" t="s">
        <v>258</v>
      </c>
      <c r="E15" s="16" t="s">
        <v>259</v>
      </c>
      <c r="F15" s="16" t="s">
        <v>260</v>
      </c>
      <c r="G15" s="16" t="s">
        <v>261</v>
      </c>
    </row>
    <row r="16" spans="1:7" x14ac:dyDescent="0.25">
      <c r="A16" s="93">
        <f>MAX('Team Member Experience'!A:A)+1</f>
        <v>403</v>
      </c>
      <c r="B16" s="95" t="s">
        <v>262</v>
      </c>
      <c r="C16" s="62"/>
      <c r="D16" s="62" t="s">
        <v>14</v>
      </c>
      <c r="E16" s="63"/>
      <c r="F16" s="60" t="str">
        <f>IF(E16=0,"",_xlfn.PERCENTOF(E16,$E$16:$E$65))</f>
        <v/>
      </c>
      <c r="G16" s="66"/>
    </row>
    <row r="17" spans="1:7" x14ac:dyDescent="0.25">
      <c r="A17" s="94"/>
      <c r="B17" s="96"/>
      <c r="C17" s="62"/>
      <c r="D17" s="62" t="s">
        <v>14</v>
      </c>
      <c r="E17" s="63"/>
      <c r="F17" s="60" t="str">
        <f t="shared" ref="F17:F65" si="0">IF(E17=0,"",_xlfn.PERCENTOF(E17,$E$16:$E$65))</f>
        <v/>
      </c>
      <c r="G17" s="66"/>
    </row>
    <row r="18" spans="1:7" x14ac:dyDescent="0.25">
      <c r="A18" s="94"/>
      <c r="B18" s="96"/>
      <c r="C18" s="62"/>
      <c r="D18" s="62" t="s">
        <v>14</v>
      </c>
      <c r="E18" s="63"/>
      <c r="F18" s="60" t="str">
        <f t="shared" si="0"/>
        <v/>
      </c>
      <c r="G18" s="66"/>
    </row>
    <row r="19" spans="1:7" x14ac:dyDescent="0.25">
      <c r="A19" s="94"/>
      <c r="B19" s="96"/>
      <c r="C19" s="62"/>
      <c r="D19" s="62" t="s">
        <v>14</v>
      </c>
      <c r="E19" s="63"/>
      <c r="F19" s="60" t="str">
        <f t="shared" si="0"/>
        <v/>
      </c>
      <c r="G19" s="66"/>
    </row>
    <row r="20" spans="1:7" x14ac:dyDescent="0.25">
      <c r="A20" s="94"/>
      <c r="B20" s="96"/>
      <c r="C20" s="62"/>
      <c r="D20" s="62" t="s">
        <v>14</v>
      </c>
      <c r="E20" s="63"/>
      <c r="F20" s="60" t="str">
        <f t="shared" si="0"/>
        <v/>
      </c>
      <c r="G20" s="66"/>
    </row>
    <row r="21" spans="1:7" x14ac:dyDescent="0.25">
      <c r="A21" s="94"/>
      <c r="B21" s="96"/>
      <c r="C21" s="62"/>
      <c r="D21" s="62" t="s">
        <v>14</v>
      </c>
      <c r="E21" s="63"/>
      <c r="F21" s="60" t="str">
        <f t="shared" si="0"/>
        <v/>
      </c>
      <c r="G21" s="66"/>
    </row>
    <row r="22" spans="1:7" x14ac:dyDescent="0.25">
      <c r="A22" s="94"/>
      <c r="B22" s="96"/>
      <c r="C22" s="62"/>
      <c r="D22" s="62" t="s">
        <v>14</v>
      </c>
      <c r="E22" s="63"/>
      <c r="F22" s="60" t="str">
        <f t="shared" si="0"/>
        <v/>
      </c>
      <c r="G22" s="66"/>
    </row>
    <row r="23" spans="1:7" x14ac:dyDescent="0.25">
      <c r="A23" s="94"/>
      <c r="B23" s="96"/>
      <c r="C23" s="62"/>
      <c r="D23" s="62" t="s">
        <v>14</v>
      </c>
      <c r="E23" s="63"/>
      <c r="F23" s="60" t="str">
        <f t="shared" si="0"/>
        <v/>
      </c>
      <c r="G23" s="66"/>
    </row>
    <row r="24" spans="1:7" x14ac:dyDescent="0.25">
      <c r="A24" s="94"/>
      <c r="B24" s="96"/>
      <c r="C24" s="62"/>
      <c r="D24" s="62" t="s">
        <v>14</v>
      </c>
      <c r="E24" s="63"/>
      <c r="F24" s="60" t="str">
        <f t="shared" si="0"/>
        <v/>
      </c>
      <c r="G24" s="66"/>
    </row>
    <row r="25" spans="1:7" x14ac:dyDescent="0.25">
      <c r="A25" s="94"/>
      <c r="B25" s="96"/>
      <c r="C25" s="62"/>
      <c r="D25" s="62" t="s">
        <v>14</v>
      </c>
      <c r="E25" s="63"/>
      <c r="F25" s="60" t="str">
        <f t="shared" si="0"/>
        <v/>
      </c>
      <c r="G25" s="66"/>
    </row>
    <row r="26" spans="1:7" x14ac:dyDescent="0.25">
      <c r="A26" s="94"/>
      <c r="B26" s="96"/>
      <c r="C26" s="62"/>
      <c r="D26" s="62" t="s">
        <v>14</v>
      </c>
      <c r="E26" s="63"/>
      <c r="F26" s="60" t="str">
        <f t="shared" si="0"/>
        <v/>
      </c>
      <c r="G26" s="66"/>
    </row>
    <row r="27" spans="1:7" x14ac:dyDescent="0.25">
      <c r="A27" s="94"/>
      <c r="B27" s="96"/>
      <c r="C27" s="62"/>
      <c r="D27" s="62" t="s">
        <v>14</v>
      </c>
      <c r="E27" s="63"/>
      <c r="F27" s="60" t="str">
        <f t="shared" si="0"/>
        <v/>
      </c>
      <c r="G27" s="66"/>
    </row>
    <row r="28" spans="1:7" x14ac:dyDescent="0.25">
      <c r="A28" s="94"/>
      <c r="B28" s="96"/>
      <c r="C28" s="62"/>
      <c r="D28" s="62" t="s">
        <v>14</v>
      </c>
      <c r="E28" s="63"/>
      <c r="F28" s="60" t="str">
        <f t="shared" si="0"/>
        <v/>
      </c>
      <c r="G28" s="66"/>
    </row>
    <row r="29" spans="1:7" x14ac:dyDescent="0.25">
      <c r="A29" s="94"/>
      <c r="B29" s="96"/>
      <c r="C29" s="62"/>
      <c r="D29" s="62" t="s">
        <v>14</v>
      </c>
      <c r="E29" s="63"/>
      <c r="F29" s="60" t="str">
        <f t="shared" si="0"/>
        <v/>
      </c>
      <c r="G29" s="66"/>
    </row>
    <row r="30" spans="1:7" x14ac:dyDescent="0.25">
      <c r="A30" s="94"/>
      <c r="B30" s="96"/>
      <c r="C30" s="62"/>
      <c r="D30" s="62" t="s">
        <v>14</v>
      </c>
      <c r="E30" s="63"/>
      <c r="F30" s="60" t="str">
        <f t="shared" si="0"/>
        <v/>
      </c>
      <c r="G30" s="66"/>
    </row>
    <row r="31" spans="1:7" x14ac:dyDescent="0.25">
      <c r="A31" s="94"/>
      <c r="B31" s="96"/>
      <c r="C31" s="62"/>
      <c r="D31" s="62" t="s">
        <v>14</v>
      </c>
      <c r="E31" s="63"/>
      <c r="F31" s="60" t="str">
        <f t="shared" si="0"/>
        <v/>
      </c>
      <c r="G31" s="66"/>
    </row>
    <row r="32" spans="1:7" x14ac:dyDescent="0.25">
      <c r="A32" s="94"/>
      <c r="B32" s="96"/>
      <c r="C32" s="62"/>
      <c r="D32" s="62" t="s">
        <v>14</v>
      </c>
      <c r="E32" s="63"/>
      <c r="F32" s="60" t="str">
        <f t="shared" si="0"/>
        <v/>
      </c>
      <c r="G32" s="66"/>
    </row>
    <row r="33" spans="1:7" x14ac:dyDescent="0.25">
      <c r="A33" s="94"/>
      <c r="B33" s="96"/>
      <c r="C33" s="62"/>
      <c r="D33" s="62" t="s">
        <v>14</v>
      </c>
      <c r="E33" s="63"/>
      <c r="F33" s="60" t="str">
        <f t="shared" si="0"/>
        <v/>
      </c>
      <c r="G33" s="66"/>
    </row>
    <row r="34" spans="1:7" x14ac:dyDescent="0.25">
      <c r="A34" s="94"/>
      <c r="B34" s="96"/>
      <c r="C34" s="62"/>
      <c r="D34" s="62" t="s">
        <v>14</v>
      </c>
      <c r="E34" s="63"/>
      <c r="F34" s="60" t="str">
        <f t="shared" si="0"/>
        <v/>
      </c>
      <c r="G34" s="66"/>
    </row>
    <row r="35" spans="1:7" x14ac:dyDescent="0.25">
      <c r="A35" s="94"/>
      <c r="B35" s="96"/>
      <c r="C35" s="62"/>
      <c r="D35" s="62" t="s">
        <v>14</v>
      </c>
      <c r="E35" s="63"/>
      <c r="F35" s="60" t="str">
        <f t="shared" si="0"/>
        <v/>
      </c>
      <c r="G35" s="66"/>
    </row>
    <row r="36" spans="1:7" x14ac:dyDescent="0.25">
      <c r="A36" s="94"/>
      <c r="B36" s="96"/>
      <c r="C36" s="62"/>
      <c r="D36" s="62" t="s">
        <v>14</v>
      </c>
      <c r="E36" s="63"/>
      <c r="F36" s="60" t="str">
        <f t="shared" si="0"/>
        <v/>
      </c>
      <c r="G36" s="66"/>
    </row>
    <row r="37" spans="1:7" x14ac:dyDescent="0.25">
      <c r="A37" s="94"/>
      <c r="B37" s="96"/>
      <c r="C37" s="62"/>
      <c r="D37" s="62" t="s">
        <v>14</v>
      </c>
      <c r="E37" s="63"/>
      <c r="F37" s="60" t="str">
        <f t="shared" si="0"/>
        <v/>
      </c>
      <c r="G37" s="66"/>
    </row>
    <row r="38" spans="1:7" x14ac:dyDescent="0.25">
      <c r="A38" s="94"/>
      <c r="B38" s="96"/>
      <c r="C38" s="62"/>
      <c r="D38" s="62" t="s">
        <v>14</v>
      </c>
      <c r="E38" s="63"/>
      <c r="F38" s="60" t="str">
        <f t="shared" si="0"/>
        <v/>
      </c>
      <c r="G38" s="66"/>
    </row>
    <row r="39" spans="1:7" x14ac:dyDescent="0.25">
      <c r="A39" s="94"/>
      <c r="B39" s="96"/>
      <c r="C39" s="62"/>
      <c r="D39" s="62" t="s">
        <v>14</v>
      </c>
      <c r="E39" s="63"/>
      <c r="F39" s="60" t="str">
        <f t="shared" si="0"/>
        <v/>
      </c>
      <c r="G39" s="66"/>
    </row>
    <row r="40" spans="1:7" x14ac:dyDescent="0.25">
      <c r="A40" s="94"/>
      <c r="B40" s="96"/>
      <c r="C40" s="62"/>
      <c r="D40" s="62" t="s">
        <v>14</v>
      </c>
      <c r="E40" s="63"/>
      <c r="F40" s="60" t="str">
        <f t="shared" si="0"/>
        <v/>
      </c>
      <c r="G40" s="66"/>
    </row>
    <row r="41" spans="1:7" x14ac:dyDescent="0.25">
      <c r="A41" s="94"/>
      <c r="B41" s="96"/>
      <c r="C41" s="62"/>
      <c r="D41" s="62" t="s">
        <v>14</v>
      </c>
      <c r="E41" s="63"/>
      <c r="F41" s="60" t="str">
        <f t="shared" si="0"/>
        <v/>
      </c>
      <c r="G41" s="66"/>
    </row>
    <row r="42" spans="1:7" x14ac:dyDescent="0.25">
      <c r="A42" s="94"/>
      <c r="B42" s="96"/>
      <c r="C42" s="62"/>
      <c r="D42" s="62" t="s">
        <v>14</v>
      </c>
      <c r="E42" s="63"/>
      <c r="F42" s="60" t="str">
        <f t="shared" si="0"/>
        <v/>
      </c>
      <c r="G42" s="66"/>
    </row>
    <row r="43" spans="1:7" x14ac:dyDescent="0.25">
      <c r="A43" s="94"/>
      <c r="B43" s="96"/>
      <c r="C43" s="62"/>
      <c r="D43" s="62" t="s">
        <v>14</v>
      </c>
      <c r="E43" s="63"/>
      <c r="F43" s="60" t="str">
        <f t="shared" si="0"/>
        <v/>
      </c>
      <c r="G43" s="66"/>
    </row>
    <row r="44" spans="1:7" x14ac:dyDescent="0.25">
      <c r="A44" s="94"/>
      <c r="B44" s="96"/>
      <c r="C44" s="62"/>
      <c r="D44" s="62" t="s">
        <v>14</v>
      </c>
      <c r="E44" s="63"/>
      <c r="F44" s="60" t="str">
        <f t="shared" si="0"/>
        <v/>
      </c>
      <c r="G44" s="66"/>
    </row>
    <row r="45" spans="1:7" x14ac:dyDescent="0.25">
      <c r="A45" s="94"/>
      <c r="B45" s="96"/>
      <c r="C45" s="62"/>
      <c r="D45" s="62" t="s">
        <v>14</v>
      </c>
      <c r="E45" s="63"/>
      <c r="F45" s="60" t="str">
        <f t="shared" si="0"/>
        <v/>
      </c>
      <c r="G45" s="66"/>
    </row>
    <row r="46" spans="1:7" x14ac:dyDescent="0.25">
      <c r="A46" s="94"/>
      <c r="B46" s="96"/>
      <c r="C46" s="62"/>
      <c r="D46" s="62" t="s">
        <v>14</v>
      </c>
      <c r="E46" s="63"/>
      <c r="F46" s="60" t="str">
        <f t="shared" si="0"/>
        <v/>
      </c>
      <c r="G46" s="66"/>
    </row>
    <row r="47" spans="1:7" x14ac:dyDescent="0.25">
      <c r="A47" s="94"/>
      <c r="B47" s="96"/>
      <c r="C47" s="62"/>
      <c r="D47" s="62" t="s">
        <v>14</v>
      </c>
      <c r="E47" s="63"/>
      <c r="F47" s="60" t="str">
        <f t="shared" si="0"/>
        <v/>
      </c>
      <c r="G47" s="66"/>
    </row>
    <row r="48" spans="1:7" x14ac:dyDescent="0.25">
      <c r="A48" s="94"/>
      <c r="B48" s="96"/>
      <c r="C48" s="62"/>
      <c r="D48" s="62" t="s">
        <v>14</v>
      </c>
      <c r="E48" s="63"/>
      <c r="F48" s="60" t="str">
        <f t="shared" si="0"/>
        <v/>
      </c>
      <c r="G48" s="66"/>
    </row>
    <row r="49" spans="1:7" x14ac:dyDescent="0.25">
      <c r="A49" s="94"/>
      <c r="B49" s="96"/>
      <c r="C49" s="62"/>
      <c r="D49" s="62" t="s">
        <v>14</v>
      </c>
      <c r="E49" s="63"/>
      <c r="F49" s="60" t="str">
        <f t="shared" si="0"/>
        <v/>
      </c>
      <c r="G49" s="66"/>
    </row>
    <row r="50" spans="1:7" x14ac:dyDescent="0.25">
      <c r="A50" s="94"/>
      <c r="B50" s="96"/>
      <c r="C50" s="62"/>
      <c r="D50" s="62" t="s">
        <v>14</v>
      </c>
      <c r="E50" s="63"/>
      <c r="F50" s="60" t="str">
        <f t="shared" si="0"/>
        <v/>
      </c>
      <c r="G50" s="66"/>
    </row>
    <row r="51" spans="1:7" x14ac:dyDescent="0.25">
      <c r="A51" s="94"/>
      <c r="B51" s="96"/>
      <c r="C51" s="62"/>
      <c r="D51" s="62" t="s">
        <v>14</v>
      </c>
      <c r="E51" s="63"/>
      <c r="F51" s="60" t="str">
        <f t="shared" si="0"/>
        <v/>
      </c>
      <c r="G51" s="66"/>
    </row>
    <row r="52" spans="1:7" x14ac:dyDescent="0.25">
      <c r="A52" s="94"/>
      <c r="B52" s="96"/>
      <c r="C52" s="62"/>
      <c r="D52" s="62" t="s">
        <v>14</v>
      </c>
      <c r="E52" s="63"/>
      <c r="F52" s="60" t="str">
        <f t="shared" si="0"/>
        <v/>
      </c>
      <c r="G52" s="66"/>
    </row>
    <row r="53" spans="1:7" x14ac:dyDescent="0.25">
      <c r="A53" s="94"/>
      <c r="B53" s="96"/>
      <c r="C53" s="62"/>
      <c r="D53" s="62" t="s">
        <v>14</v>
      </c>
      <c r="E53" s="63"/>
      <c r="F53" s="60" t="str">
        <f t="shared" si="0"/>
        <v/>
      </c>
      <c r="G53" s="66"/>
    </row>
    <row r="54" spans="1:7" x14ac:dyDescent="0.25">
      <c r="A54" s="94"/>
      <c r="B54" s="96"/>
      <c r="C54" s="62"/>
      <c r="D54" s="62" t="s">
        <v>14</v>
      </c>
      <c r="E54" s="63"/>
      <c r="F54" s="60" t="str">
        <f t="shared" si="0"/>
        <v/>
      </c>
      <c r="G54" s="66"/>
    </row>
    <row r="55" spans="1:7" x14ac:dyDescent="0.25">
      <c r="A55" s="94"/>
      <c r="B55" s="96"/>
      <c r="C55" s="62"/>
      <c r="D55" s="62" t="s">
        <v>14</v>
      </c>
      <c r="E55" s="63"/>
      <c r="F55" s="60" t="str">
        <f t="shared" si="0"/>
        <v/>
      </c>
      <c r="G55" s="66"/>
    </row>
    <row r="56" spans="1:7" x14ac:dyDescent="0.25">
      <c r="A56" s="94"/>
      <c r="B56" s="96"/>
      <c r="C56" s="62"/>
      <c r="D56" s="62" t="s">
        <v>14</v>
      </c>
      <c r="E56" s="63"/>
      <c r="F56" s="60" t="str">
        <f t="shared" si="0"/>
        <v/>
      </c>
      <c r="G56" s="66"/>
    </row>
    <row r="57" spans="1:7" x14ac:dyDescent="0.25">
      <c r="A57" s="94"/>
      <c r="B57" s="96"/>
      <c r="C57" s="62"/>
      <c r="D57" s="62" t="s">
        <v>14</v>
      </c>
      <c r="E57" s="63"/>
      <c r="F57" s="60" t="str">
        <f t="shared" si="0"/>
        <v/>
      </c>
      <c r="G57" s="66"/>
    </row>
    <row r="58" spans="1:7" x14ac:dyDescent="0.25">
      <c r="A58" s="94"/>
      <c r="B58" s="96"/>
      <c r="C58" s="62"/>
      <c r="D58" s="62" t="s">
        <v>14</v>
      </c>
      <c r="E58" s="63"/>
      <c r="F58" s="60" t="str">
        <f t="shared" si="0"/>
        <v/>
      </c>
      <c r="G58" s="66"/>
    </row>
    <row r="59" spans="1:7" x14ac:dyDescent="0.25">
      <c r="A59" s="94"/>
      <c r="B59" s="96"/>
      <c r="C59" s="62"/>
      <c r="D59" s="62" t="s">
        <v>14</v>
      </c>
      <c r="E59" s="63"/>
      <c r="F59" s="60" t="str">
        <f t="shared" si="0"/>
        <v/>
      </c>
      <c r="G59" s="66"/>
    </row>
    <row r="60" spans="1:7" x14ac:dyDescent="0.25">
      <c r="A60" s="94"/>
      <c r="B60" s="96"/>
      <c r="C60" s="62"/>
      <c r="D60" s="62" t="s">
        <v>14</v>
      </c>
      <c r="E60" s="63"/>
      <c r="F60" s="60" t="str">
        <f t="shared" si="0"/>
        <v/>
      </c>
      <c r="G60" s="66"/>
    </row>
    <row r="61" spans="1:7" x14ac:dyDescent="0.25">
      <c r="A61" s="94"/>
      <c r="B61" s="96"/>
      <c r="C61" s="62"/>
      <c r="D61" s="62" t="s">
        <v>14</v>
      </c>
      <c r="E61" s="63"/>
      <c r="F61" s="60" t="str">
        <f t="shared" si="0"/>
        <v/>
      </c>
      <c r="G61" s="66"/>
    </row>
    <row r="62" spans="1:7" x14ac:dyDescent="0.25">
      <c r="A62" s="94"/>
      <c r="B62" s="96"/>
      <c r="C62" s="62"/>
      <c r="D62" s="62" t="s">
        <v>14</v>
      </c>
      <c r="E62" s="63"/>
      <c r="F62" s="60" t="str">
        <f t="shared" si="0"/>
        <v/>
      </c>
      <c r="G62" s="66"/>
    </row>
    <row r="63" spans="1:7" x14ac:dyDescent="0.25">
      <c r="A63" s="94"/>
      <c r="B63" s="96"/>
      <c r="C63" s="62"/>
      <c r="D63" s="62" t="s">
        <v>14</v>
      </c>
      <c r="E63" s="63"/>
      <c r="F63" s="60" t="str">
        <f t="shared" si="0"/>
        <v/>
      </c>
      <c r="G63" s="66"/>
    </row>
    <row r="64" spans="1:7" x14ac:dyDescent="0.25">
      <c r="A64" s="94"/>
      <c r="B64" s="96"/>
      <c r="C64" s="62"/>
      <c r="D64" s="62" t="s">
        <v>14</v>
      </c>
      <c r="E64" s="63"/>
      <c r="F64" s="60" t="str">
        <f t="shared" si="0"/>
        <v/>
      </c>
      <c r="G64" s="66"/>
    </row>
    <row r="65" spans="1:8" x14ac:dyDescent="0.25">
      <c r="A65" s="94"/>
      <c r="B65" s="96"/>
      <c r="C65" s="64"/>
      <c r="D65" s="64" t="s">
        <v>14</v>
      </c>
      <c r="E65" s="65"/>
      <c r="F65" s="60" t="str">
        <f t="shared" si="0"/>
        <v/>
      </c>
      <c r="G65" s="66"/>
    </row>
    <row r="66" spans="1:8" s="57" customFormat="1" ht="30" customHeight="1" x14ac:dyDescent="0.25">
      <c r="A66" s="17">
        <f>A16+1</f>
        <v>404</v>
      </c>
      <c r="B66" s="97" t="s">
        <v>263</v>
      </c>
      <c r="C66" s="98"/>
      <c r="D66" s="98"/>
      <c r="E66" s="99"/>
      <c r="F66" s="67">
        <f>SUMIF($D$16:$D$65,'Workbook Lists'!$Y$3,'SCDP Summary'!$F$16:$F$65)+SUMIF($D$16:$D$65,'Workbook Lists'!$Y$4,'SCDP Summary'!$F$16:$F$65)</f>
        <v>0</v>
      </c>
      <c r="G66" s="61"/>
      <c r="H66" s="58"/>
    </row>
    <row r="67" spans="1:8" s="57" customFormat="1" ht="30" customHeight="1" x14ac:dyDescent="0.25">
      <c r="A67" s="17">
        <f>A66+1</f>
        <v>405</v>
      </c>
      <c r="B67" s="97" t="s">
        <v>264</v>
      </c>
      <c r="C67" s="98"/>
      <c r="D67" s="98"/>
      <c r="E67" s="99"/>
      <c r="F67" s="67">
        <f>SUMIF($D$16:$D$65,'Workbook Lists'!$Y$5,'SCDP Summary'!$F$16:$F$65)</f>
        <v>0</v>
      </c>
      <c r="G67"/>
      <c r="H67" s="58"/>
    </row>
    <row r="68" spans="1:8" x14ac:dyDescent="0.25"/>
  </sheetData>
  <sheetProtection algorithmName="SHA-512" hashValue="v5mNl+s5Y0Vzp363o+iP24Vr/zEiU2PlGJjIS8Ax5OVD7Muu8Byo0ga03RtEbVyrY7Wv7NOLMWtMowZyJHXcLg==" saltValue="gY707fNCqk6OYA/1VO831Q==" spinCount="100000" sheet="1" objects="1" scenarios="1" formatRows="0"/>
  <mergeCells count="5">
    <mergeCell ref="A6:F6"/>
    <mergeCell ref="A16:A65"/>
    <mergeCell ref="B16:B65"/>
    <mergeCell ref="B66:E66"/>
    <mergeCell ref="B67:E67"/>
  </mergeCells>
  <conditionalFormatting sqref="C16:C65">
    <cfRule type="expression" dxfId="20" priority="2">
      <formula>AND($C16="",$E16&gt;0)</formula>
    </cfRule>
  </conditionalFormatting>
  <conditionalFormatting sqref="D16:D65">
    <cfRule type="expression" dxfId="19" priority="1">
      <formula>AND(OR($D16="&lt;select one&gt;",$D16=""),$E16&gt;0)</formula>
    </cfRule>
  </conditionalFormatting>
  <dataValidations count="1">
    <dataValidation type="decimal" operator="greaterThanOrEqual" allowBlank="1" showInputMessage="1" showErrorMessage="1" sqref="E16:E65" xr:uid="{CAB4F5AF-D1A0-42E2-8A06-5C0D77628783}">
      <formula1>0</formula1>
    </dataValidation>
  </dataValidations>
  <pageMargins left="0.7" right="0.7" top="0.75" bottom="0.75" header="0.3" footer="0.3"/>
  <pageSetup scale="35"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B31CDFDD-3724-43EE-947E-B028B673F155}">
            <xm:f>D16='Workbook Lists'!$Y$5</xm:f>
            <x14:dxf>
              <fill>
                <patternFill>
                  <bgColor theme="9" tint="0.79998168889431442"/>
                </patternFill>
              </fill>
            </x14:dxf>
          </x14:cfRule>
          <xm:sqref>G16:G65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7AA5906-055B-40BA-A3A1-3B5D33582614}">
          <x14:formula1>
            <xm:f>'Workbook Lists'!$Y$2:$Y$5</xm:f>
          </x14:formula1>
          <xm:sqref>D16:D65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C5063-949A-49E2-8696-E39AD5E1F895}">
  <dimension ref="A1:F71"/>
  <sheetViews>
    <sheetView showGridLines="0" zoomScale="110" zoomScaleNormal="110" workbookViewId="0">
      <selection activeCell="C16" sqref="C16"/>
    </sheetView>
  </sheetViews>
  <sheetFormatPr defaultColWidth="0" defaultRowHeight="15" zeroHeight="1" x14ac:dyDescent="0.25"/>
  <cols>
    <col min="1" max="1" width="5.7109375" customWidth="1"/>
    <col min="2" max="2" width="55.7109375" customWidth="1"/>
    <col min="3" max="3" width="30.7109375" customWidth="1"/>
    <col min="4" max="4" width="32.42578125" bestFit="1" customWidth="1"/>
    <col min="5" max="5" width="19.7109375" bestFit="1" customWidth="1"/>
    <col min="6" max="6" width="28.42578125" bestFit="1" customWidth="1"/>
  </cols>
  <sheetData>
    <row r="1" spans="1:6" x14ac:dyDescent="0.25">
      <c r="B1" s="6"/>
      <c r="C1" s="6"/>
      <c r="D1" s="6"/>
      <c r="E1" s="6"/>
      <c r="F1" s="88" t="str">
        <f>'Proponent Information'!C1</f>
        <v>LLT(c)PF-PW100(v2)</v>
      </c>
    </row>
    <row r="2" spans="1:6" ht="21" x14ac:dyDescent="0.35">
      <c r="A2" s="7" t="str">
        <f>'Proponent Information'!A2</f>
        <v>LLT(c) RFP Proposal Workbook</v>
      </c>
      <c r="B2" s="8"/>
      <c r="C2" s="8"/>
      <c r="D2" s="8"/>
      <c r="E2" s="8"/>
      <c r="F2" s="2"/>
    </row>
    <row r="3" spans="1:6" x14ac:dyDescent="0.25">
      <c r="A3" s="9"/>
      <c r="B3" s="8"/>
      <c r="C3" s="8"/>
      <c r="D3" s="8"/>
      <c r="E3" s="8"/>
      <c r="F3" s="2"/>
    </row>
    <row r="4" spans="1:6" x14ac:dyDescent="0.25">
      <c r="A4" s="10" t="s">
        <v>265</v>
      </c>
      <c r="B4" s="6"/>
      <c r="C4" s="6"/>
      <c r="D4" s="6"/>
      <c r="E4" s="6"/>
    </row>
    <row r="5" spans="1:6" x14ac:dyDescent="0.25">
      <c r="A5" s="11" t="s">
        <v>2</v>
      </c>
      <c r="B5" s="12"/>
      <c r="C5" s="12"/>
      <c r="D5" s="12"/>
      <c r="E5" s="12"/>
      <c r="F5" s="13"/>
    </row>
    <row r="6" spans="1:6" ht="30" customHeight="1" x14ac:dyDescent="0.25">
      <c r="A6" s="90" t="s">
        <v>3</v>
      </c>
      <c r="B6" s="90"/>
      <c r="C6" s="90"/>
      <c r="D6" s="90"/>
      <c r="E6" s="90"/>
      <c r="F6" s="90"/>
    </row>
    <row r="7" spans="1:6" x14ac:dyDescent="0.25">
      <c r="A7" s="11" t="s">
        <v>4</v>
      </c>
      <c r="B7" s="14"/>
      <c r="C7" s="14"/>
      <c r="D7" s="14"/>
      <c r="E7" s="14"/>
      <c r="F7" s="11"/>
    </row>
    <row r="8" spans="1:6" x14ac:dyDescent="0.25">
      <c r="A8" s="11" t="s">
        <v>5</v>
      </c>
      <c r="B8" s="14"/>
      <c r="C8" s="14"/>
      <c r="D8" s="14"/>
      <c r="E8" s="14"/>
      <c r="F8" s="11"/>
    </row>
    <row r="9" spans="1:6" x14ac:dyDescent="0.25">
      <c r="A9" s="11" t="s">
        <v>6</v>
      </c>
      <c r="B9" s="14"/>
      <c r="C9" s="14"/>
      <c r="D9" s="14"/>
      <c r="E9" s="14"/>
      <c r="F9" s="11"/>
    </row>
    <row r="10" spans="1:6" x14ac:dyDescent="0.25">
      <c r="A10" s="11" t="s">
        <v>7</v>
      </c>
      <c r="B10" s="14"/>
      <c r="C10" s="14"/>
      <c r="D10" s="14"/>
      <c r="E10" s="14"/>
      <c r="F10" s="11"/>
    </row>
    <row r="11" spans="1:6" x14ac:dyDescent="0.25">
      <c r="A11" s="11"/>
      <c r="B11" s="14"/>
      <c r="C11" s="14"/>
      <c r="D11" s="14"/>
      <c r="E11" s="14"/>
      <c r="F11" s="11"/>
    </row>
    <row r="12" spans="1:6" ht="15" customHeight="1" x14ac:dyDescent="0.25">
      <c r="A12" s="15" t="s">
        <v>8</v>
      </c>
      <c r="B12" s="73" t="s">
        <v>9</v>
      </c>
      <c r="C12" s="15"/>
      <c r="D12" s="74"/>
      <c r="E12" s="74"/>
      <c r="F12" s="75"/>
    </row>
    <row r="13" spans="1:6" x14ac:dyDescent="0.25">
      <c r="A13" s="17">
        <v>1</v>
      </c>
      <c r="B13" s="76" t="str">
        <f>'Proponent Information'!$B$13</f>
        <v xml:space="preserve">LLT Capacity Project Unique Project ID: </v>
      </c>
      <c r="C13" s="21" t="str">
        <f>IF('Proponent Information'!$C$13="","",'Proponent Information'!$C$13)</f>
        <v/>
      </c>
      <c r="D13" s="77"/>
      <c r="E13" s="77"/>
      <c r="F13" s="56"/>
    </row>
    <row r="14" spans="1:6" x14ac:dyDescent="0.25">
      <c r="A14" s="23"/>
      <c r="B14" s="77"/>
      <c r="C14" s="77"/>
      <c r="D14" s="77"/>
      <c r="E14" s="77"/>
      <c r="F14" s="56"/>
    </row>
    <row r="15" spans="1:6" ht="14.45" customHeight="1" x14ac:dyDescent="0.25">
      <c r="A15" s="15" t="s">
        <v>8</v>
      </c>
      <c r="B15" s="15" t="s">
        <v>266</v>
      </c>
      <c r="C15" s="15"/>
      <c r="D15" s="75"/>
      <c r="E15" s="75"/>
      <c r="F15" s="75"/>
    </row>
    <row r="16" spans="1:6" ht="60" x14ac:dyDescent="0.25">
      <c r="A16" s="17">
        <f>MAX('SCDP Summary'!A:A)+1</f>
        <v>406</v>
      </c>
      <c r="B16" s="18" t="s">
        <v>267</v>
      </c>
      <c r="C16" s="33" t="s">
        <v>14</v>
      </c>
      <c r="D16" s="78"/>
      <c r="E16" s="78"/>
    </row>
    <row r="17" spans="1:6" ht="30" x14ac:dyDescent="0.25">
      <c r="A17" s="17">
        <f>A16+1</f>
        <v>407</v>
      </c>
      <c r="B17" s="18" t="s">
        <v>268</v>
      </c>
      <c r="C17" s="71" t="s">
        <v>14</v>
      </c>
      <c r="D17" s="78"/>
      <c r="E17" s="78"/>
    </row>
    <row r="18" spans="1:6" x14ac:dyDescent="0.25">
      <c r="A18" s="23"/>
      <c r="B18" s="77"/>
      <c r="C18" s="77"/>
      <c r="D18" s="77"/>
      <c r="E18" s="77"/>
      <c r="F18" s="56"/>
    </row>
    <row r="19" spans="1:6" ht="105" x14ac:dyDescent="0.25">
      <c r="A19" s="15" t="s">
        <v>8</v>
      </c>
      <c r="B19" s="16" t="s">
        <v>269</v>
      </c>
      <c r="C19" s="16" t="s">
        <v>270</v>
      </c>
      <c r="D19" s="16" t="s">
        <v>271</v>
      </c>
      <c r="E19" s="16" t="s">
        <v>272</v>
      </c>
      <c r="F19" s="16" t="s">
        <v>273</v>
      </c>
    </row>
    <row r="20" spans="1:6" x14ac:dyDescent="0.25">
      <c r="A20" s="93">
        <f>A17+1</f>
        <v>408</v>
      </c>
      <c r="B20" s="95" t="s">
        <v>274</v>
      </c>
      <c r="C20" s="80"/>
      <c r="D20" s="80" t="s">
        <v>14</v>
      </c>
      <c r="E20" s="81"/>
      <c r="F20" s="84" t="str">
        <f>IF(E20=0,"",_xlfn.PERCENTOF(E20,$E$20:$E$69))</f>
        <v/>
      </c>
    </row>
    <row r="21" spans="1:6" x14ac:dyDescent="0.25">
      <c r="A21" s="94"/>
      <c r="B21" s="96"/>
      <c r="C21" s="80"/>
      <c r="D21" s="80" t="s">
        <v>14</v>
      </c>
      <c r="E21" s="81"/>
      <c r="F21" s="84" t="str">
        <f t="shared" ref="F21:F69" si="0">IF(E21=0,"",_xlfn.PERCENTOF(E21,$E$20:$E$69))</f>
        <v/>
      </c>
    </row>
    <row r="22" spans="1:6" x14ac:dyDescent="0.25">
      <c r="A22" s="94"/>
      <c r="B22" s="96"/>
      <c r="C22" s="80"/>
      <c r="D22" s="80" t="s">
        <v>14</v>
      </c>
      <c r="E22" s="81"/>
      <c r="F22" s="84" t="str">
        <f t="shared" si="0"/>
        <v/>
      </c>
    </row>
    <row r="23" spans="1:6" x14ac:dyDescent="0.25">
      <c r="A23" s="94"/>
      <c r="B23" s="96"/>
      <c r="C23" s="80"/>
      <c r="D23" s="80" t="s">
        <v>14</v>
      </c>
      <c r="E23" s="81"/>
      <c r="F23" s="84" t="str">
        <f t="shared" si="0"/>
        <v/>
      </c>
    </row>
    <row r="24" spans="1:6" x14ac:dyDescent="0.25">
      <c r="A24" s="94"/>
      <c r="B24" s="96"/>
      <c r="C24" s="80"/>
      <c r="D24" s="80" t="s">
        <v>14</v>
      </c>
      <c r="E24" s="81"/>
      <c r="F24" s="84" t="str">
        <f t="shared" si="0"/>
        <v/>
      </c>
    </row>
    <row r="25" spans="1:6" x14ac:dyDescent="0.25">
      <c r="A25" s="94"/>
      <c r="B25" s="96"/>
      <c r="C25" s="80"/>
      <c r="D25" s="80" t="s">
        <v>14</v>
      </c>
      <c r="E25" s="81"/>
      <c r="F25" s="84" t="str">
        <f t="shared" si="0"/>
        <v/>
      </c>
    </row>
    <row r="26" spans="1:6" x14ac:dyDescent="0.25">
      <c r="A26" s="94"/>
      <c r="B26" s="96"/>
      <c r="C26" s="80"/>
      <c r="D26" s="80" t="s">
        <v>14</v>
      </c>
      <c r="E26" s="81"/>
      <c r="F26" s="84" t="str">
        <f t="shared" si="0"/>
        <v/>
      </c>
    </row>
    <row r="27" spans="1:6" x14ac:dyDescent="0.25">
      <c r="A27" s="94"/>
      <c r="B27" s="96"/>
      <c r="C27" s="80"/>
      <c r="D27" s="80" t="s">
        <v>14</v>
      </c>
      <c r="E27" s="81"/>
      <c r="F27" s="84" t="str">
        <f t="shared" si="0"/>
        <v/>
      </c>
    </row>
    <row r="28" spans="1:6" x14ac:dyDescent="0.25">
      <c r="A28" s="94"/>
      <c r="B28" s="96"/>
      <c r="C28" s="80"/>
      <c r="D28" s="80" t="s">
        <v>14</v>
      </c>
      <c r="E28" s="81"/>
      <c r="F28" s="84" t="str">
        <f t="shared" si="0"/>
        <v/>
      </c>
    </row>
    <row r="29" spans="1:6" x14ac:dyDescent="0.25">
      <c r="A29" s="94"/>
      <c r="B29" s="96"/>
      <c r="C29" s="80"/>
      <c r="D29" s="80" t="s">
        <v>14</v>
      </c>
      <c r="E29" s="81"/>
      <c r="F29" s="84" t="str">
        <f t="shared" si="0"/>
        <v/>
      </c>
    </row>
    <row r="30" spans="1:6" x14ac:dyDescent="0.25">
      <c r="A30" s="94"/>
      <c r="B30" s="96"/>
      <c r="C30" s="80"/>
      <c r="D30" s="80" t="s">
        <v>14</v>
      </c>
      <c r="E30" s="81"/>
      <c r="F30" s="84" t="str">
        <f t="shared" si="0"/>
        <v/>
      </c>
    </row>
    <row r="31" spans="1:6" x14ac:dyDescent="0.25">
      <c r="A31" s="94"/>
      <c r="B31" s="96"/>
      <c r="C31" s="80"/>
      <c r="D31" s="80" t="s">
        <v>14</v>
      </c>
      <c r="E31" s="81"/>
      <c r="F31" s="84" t="str">
        <f t="shared" si="0"/>
        <v/>
      </c>
    </row>
    <row r="32" spans="1:6" x14ac:dyDescent="0.25">
      <c r="A32" s="94"/>
      <c r="B32" s="96"/>
      <c r="C32" s="80"/>
      <c r="D32" s="80" t="s">
        <v>14</v>
      </c>
      <c r="E32" s="81"/>
      <c r="F32" s="84" t="str">
        <f t="shared" si="0"/>
        <v/>
      </c>
    </row>
    <row r="33" spans="1:6" x14ac:dyDescent="0.25">
      <c r="A33" s="94"/>
      <c r="B33" s="96"/>
      <c r="C33" s="80"/>
      <c r="D33" s="80" t="s">
        <v>14</v>
      </c>
      <c r="E33" s="81"/>
      <c r="F33" s="84" t="str">
        <f t="shared" si="0"/>
        <v/>
      </c>
    </row>
    <row r="34" spans="1:6" x14ac:dyDescent="0.25">
      <c r="A34" s="94"/>
      <c r="B34" s="96"/>
      <c r="C34" s="80"/>
      <c r="D34" s="80" t="s">
        <v>14</v>
      </c>
      <c r="E34" s="81"/>
      <c r="F34" s="84" t="str">
        <f t="shared" si="0"/>
        <v/>
      </c>
    </row>
    <row r="35" spans="1:6" x14ac:dyDescent="0.25">
      <c r="A35" s="94"/>
      <c r="B35" s="96"/>
      <c r="C35" s="80"/>
      <c r="D35" s="80" t="s">
        <v>14</v>
      </c>
      <c r="E35" s="81"/>
      <c r="F35" s="84" t="str">
        <f t="shared" si="0"/>
        <v/>
      </c>
    </row>
    <row r="36" spans="1:6" x14ac:dyDescent="0.25">
      <c r="A36" s="94"/>
      <c r="B36" s="96"/>
      <c r="C36" s="80"/>
      <c r="D36" s="80" t="s">
        <v>14</v>
      </c>
      <c r="E36" s="81"/>
      <c r="F36" s="84" t="str">
        <f t="shared" si="0"/>
        <v/>
      </c>
    </row>
    <row r="37" spans="1:6" x14ac:dyDescent="0.25">
      <c r="A37" s="94"/>
      <c r="B37" s="96"/>
      <c r="C37" s="80"/>
      <c r="D37" s="80" t="s">
        <v>14</v>
      </c>
      <c r="E37" s="81"/>
      <c r="F37" s="84" t="str">
        <f t="shared" si="0"/>
        <v/>
      </c>
    </row>
    <row r="38" spans="1:6" x14ac:dyDescent="0.25">
      <c r="A38" s="94"/>
      <c r="B38" s="96"/>
      <c r="C38" s="80"/>
      <c r="D38" s="80" t="s">
        <v>14</v>
      </c>
      <c r="E38" s="81"/>
      <c r="F38" s="84" t="str">
        <f t="shared" si="0"/>
        <v/>
      </c>
    </row>
    <row r="39" spans="1:6" x14ac:dyDescent="0.25">
      <c r="A39" s="94"/>
      <c r="B39" s="96"/>
      <c r="C39" s="80"/>
      <c r="D39" s="80" t="s">
        <v>14</v>
      </c>
      <c r="E39" s="81"/>
      <c r="F39" s="84" t="str">
        <f t="shared" si="0"/>
        <v/>
      </c>
    </row>
    <row r="40" spans="1:6" x14ac:dyDescent="0.25">
      <c r="A40" s="94"/>
      <c r="B40" s="96"/>
      <c r="C40" s="80"/>
      <c r="D40" s="80" t="s">
        <v>14</v>
      </c>
      <c r="E40" s="81"/>
      <c r="F40" s="84" t="str">
        <f t="shared" si="0"/>
        <v/>
      </c>
    </row>
    <row r="41" spans="1:6" x14ac:dyDescent="0.25">
      <c r="A41" s="94"/>
      <c r="B41" s="96"/>
      <c r="C41" s="80"/>
      <c r="D41" s="80" t="s">
        <v>14</v>
      </c>
      <c r="E41" s="81"/>
      <c r="F41" s="84" t="str">
        <f t="shared" si="0"/>
        <v/>
      </c>
    </row>
    <row r="42" spans="1:6" x14ac:dyDescent="0.25">
      <c r="A42" s="94"/>
      <c r="B42" s="96"/>
      <c r="C42" s="80"/>
      <c r="D42" s="80" t="s">
        <v>14</v>
      </c>
      <c r="E42" s="81"/>
      <c r="F42" s="84" t="str">
        <f t="shared" si="0"/>
        <v/>
      </c>
    </row>
    <row r="43" spans="1:6" x14ac:dyDescent="0.25">
      <c r="A43" s="94"/>
      <c r="B43" s="96"/>
      <c r="C43" s="80"/>
      <c r="D43" s="80" t="s">
        <v>14</v>
      </c>
      <c r="E43" s="81"/>
      <c r="F43" s="84" t="str">
        <f t="shared" si="0"/>
        <v/>
      </c>
    </row>
    <row r="44" spans="1:6" x14ac:dyDescent="0.25">
      <c r="A44" s="94"/>
      <c r="B44" s="96"/>
      <c r="C44" s="80"/>
      <c r="D44" s="80" t="s">
        <v>14</v>
      </c>
      <c r="E44" s="81"/>
      <c r="F44" s="84" t="str">
        <f t="shared" si="0"/>
        <v/>
      </c>
    </row>
    <row r="45" spans="1:6" x14ac:dyDescent="0.25">
      <c r="A45" s="94"/>
      <c r="B45" s="96"/>
      <c r="C45" s="80"/>
      <c r="D45" s="80" t="s">
        <v>14</v>
      </c>
      <c r="E45" s="81"/>
      <c r="F45" s="84" t="str">
        <f t="shared" si="0"/>
        <v/>
      </c>
    </row>
    <row r="46" spans="1:6" x14ac:dyDescent="0.25">
      <c r="A46" s="94"/>
      <c r="B46" s="96"/>
      <c r="C46" s="80"/>
      <c r="D46" s="80" t="s">
        <v>14</v>
      </c>
      <c r="E46" s="81"/>
      <c r="F46" s="84" t="str">
        <f t="shared" si="0"/>
        <v/>
      </c>
    </row>
    <row r="47" spans="1:6" x14ac:dyDescent="0.25">
      <c r="A47" s="94"/>
      <c r="B47" s="96"/>
      <c r="C47" s="80"/>
      <c r="D47" s="80" t="s">
        <v>14</v>
      </c>
      <c r="E47" s="81"/>
      <c r="F47" s="84" t="str">
        <f t="shared" si="0"/>
        <v/>
      </c>
    </row>
    <row r="48" spans="1:6" x14ac:dyDescent="0.25">
      <c r="A48" s="94"/>
      <c r="B48" s="96"/>
      <c r="C48" s="80"/>
      <c r="D48" s="80" t="s">
        <v>14</v>
      </c>
      <c r="E48" s="81"/>
      <c r="F48" s="84" t="str">
        <f t="shared" si="0"/>
        <v/>
      </c>
    </row>
    <row r="49" spans="1:6" x14ac:dyDescent="0.25">
      <c r="A49" s="94"/>
      <c r="B49" s="96"/>
      <c r="C49" s="80"/>
      <c r="D49" s="80" t="s">
        <v>14</v>
      </c>
      <c r="E49" s="81"/>
      <c r="F49" s="84" t="str">
        <f t="shared" si="0"/>
        <v/>
      </c>
    </row>
    <row r="50" spans="1:6" x14ac:dyDescent="0.25">
      <c r="A50" s="94"/>
      <c r="B50" s="96"/>
      <c r="C50" s="80"/>
      <c r="D50" s="80" t="s">
        <v>14</v>
      </c>
      <c r="E50" s="81"/>
      <c r="F50" s="84" t="str">
        <f t="shared" si="0"/>
        <v/>
      </c>
    </row>
    <row r="51" spans="1:6" x14ac:dyDescent="0.25">
      <c r="A51" s="94"/>
      <c r="B51" s="96"/>
      <c r="C51" s="80"/>
      <c r="D51" s="80" t="s">
        <v>14</v>
      </c>
      <c r="E51" s="81"/>
      <c r="F51" s="84" t="str">
        <f t="shared" si="0"/>
        <v/>
      </c>
    </row>
    <row r="52" spans="1:6" x14ac:dyDescent="0.25">
      <c r="A52" s="94"/>
      <c r="B52" s="96"/>
      <c r="C52" s="80"/>
      <c r="D52" s="80" t="s">
        <v>14</v>
      </c>
      <c r="E52" s="81"/>
      <c r="F52" s="84" t="str">
        <f t="shared" si="0"/>
        <v/>
      </c>
    </row>
    <row r="53" spans="1:6" x14ac:dyDescent="0.25">
      <c r="A53" s="94"/>
      <c r="B53" s="96"/>
      <c r="C53" s="80"/>
      <c r="D53" s="80" t="s">
        <v>14</v>
      </c>
      <c r="E53" s="81"/>
      <c r="F53" s="84" t="str">
        <f t="shared" si="0"/>
        <v/>
      </c>
    </row>
    <row r="54" spans="1:6" x14ac:dyDescent="0.25">
      <c r="A54" s="94"/>
      <c r="B54" s="96"/>
      <c r="C54" s="80"/>
      <c r="D54" s="80" t="s">
        <v>14</v>
      </c>
      <c r="E54" s="81"/>
      <c r="F54" s="84" t="str">
        <f t="shared" si="0"/>
        <v/>
      </c>
    </row>
    <row r="55" spans="1:6" x14ac:dyDescent="0.25">
      <c r="A55" s="94"/>
      <c r="B55" s="96"/>
      <c r="C55" s="80"/>
      <c r="D55" s="80" t="s">
        <v>14</v>
      </c>
      <c r="E55" s="81"/>
      <c r="F55" s="84" t="str">
        <f t="shared" si="0"/>
        <v/>
      </c>
    </row>
    <row r="56" spans="1:6" x14ac:dyDescent="0.25">
      <c r="A56" s="94"/>
      <c r="B56" s="96"/>
      <c r="C56" s="80"/>
      <c r="D56" s="80" t="s">
        <v>14</v>
      </c>
      <c r="E56" s="81"/>
      <c r="F56" s="84" t="str">
        <f t="shared" si="0"/>
        <v/>
      </c>
    </row>
    <row r="57" spans="1:6" x14ac:dyDescent="0.25">
      <c r="A57" s="94"/>
      <c r="B57" s="96"/>
      <c r="C57" s="80"/>
      <c r="D57" s="80" t="s">
        <v>14</v>
      </c>
      <c r="E57" s="81"/>
      <c r="F57" s="84" t="str">
        <f t="shared" si="0"/>
        <v/>
      </c>
    </row>
    <row r="58" spans="1:6" x14ac:dyDescent="0.25">
      <c r="A58" s="94"/>
      <c r="B58" s="96"/>
      <c r="C58" s="80"/>
      <c r="D58" s="80" t="s">
        <v>14</v>
      </c>
      <c r="E58" s="81"/>
      <c r="F58" s="84" t="str">
        <f t="shared" si="0"/>
        <v/>
      </c>
    </row>
    <row r="59" spans="1:6" x14ac:dyDescent="0.25">
      <c r="A59" s="94"/>
      <c r="B59" s="96"/>
      <c r="C59" s="80"/>
      <c r="D59" s="80" t="s">
        <v>14</v>
      </c>
      <c r="E59" s="81"/>
      <c r="F59" s="84" t="str">
        <f t="shared" si="0"/>
        <v/>
      </c>
    </row>
    <row r="60" spans="1:6" x14ac:dyDescent="0.25">
      <c r="A60" s="94"/>
      <c r="B60" s="96"/>
      <c r="C60" s="80"/>
      <c r="D60" s="80" t="s">
        <v>14</v>
      </c>
      <c r="E60" s="81"/>
      <c r="F60" s="84" t="str">
        <f t="shared" si="0"/>
        <v/>
      </c>
    </row>
    <row r="61" spans="1:6" x14ac:dyDescent="0.25">
      <c r="A61" s="94"/>
      <c r="B61" s="96"/>
      <c r="C61" s="80"/>
      <c r="D61" s="80" t="s">
        <v>14</v>
      </c>
      <c r="E61" s="81"/>
      <c r="F61" s="84" t="str">
        <f t="shared" si="0"/>
        <v/>
      </c>
    </row>
    <row r="62" spans="1:6" x14ac:dyDescent="0.25">
      <c r="A62" s="94"/>
      <c r="B62" s="96"/>
      <c r="C62" s="80"/>
      <c r="D62" s="80" t="s">
        <v>14</v>
      </c>
      <c r="E62" s="81"/>
      <c r="F62" s="84" t="str">
        <f t="shared" si="0"/>
        <v/>
      </c>
    </row>
    <row r="63" spans="1:6" x14ac:dyDescent="0.25">
      <c r="A63" s="94"/>
      <c r="B63" s="96"/>
      <c r="C63" s="80"/>
      <c r="D63" s="80" t="s">
        <v>14</v>
      </c>
      <c r="E63" s="81"/>
      <c r="F63" s="84" t="str">
        <f t="shared" si="0"/>
        <v/>
      </c>
    </row>
    <row r="64" spans="1:6" x14ac:dyDescent="0.25">
      <c r="A64" s="94"/>
      <c r="B64" s="96"/>
      <c r="C64" s="80"/>
      <c r="D64" s="80" t="s">
        <v>14</v>
      </c>
      <c r="E64" s="81"/>
      <c r="F64" s="84" t="str">
        <f t="shared" si="0"/>
        <v/>
      </c>
    </row>
    <row r="65" spans="1:6" x14ac:dyDescent="0.25">
      <c r="A65" s="94"/>
      <c r="B65" s="96"/>
      <c r="C65" s="80"/>
      <c r="D65" s="80" t="s">
        <v>14</v>
      </c>
      <c r="E65" s="81"/>
      <c r="F65" s="84" t="str">
        <f t="shared" si="0"/>
        <v/>
      </c>
    </row>
    <row r="66" spans="1:6" x14ac:dyDescent="0.25">
      <c r="A66" s="94"/>
      <c r="B66" s="96"/>
      <c r="C66" s="80"/>
      <c r="D66" s="80" t="s">
        <v>14</v>
      </c>
      <c r="E66" s="81"/>
      <c r="F66" s="84" t="str">
        <f t="shared" si="0"/>
        <v/>
      </c>
    </row>
    <row r="67" spans="1:6" x14ac:dyDescent="0.25">
      <c r="A67" s="94"/>
      <c r="B67" s="96"/>
      <c r="C67" s="80"/>
      <c r="D67" s="80" t="s">
        <v>14</v>
      </c>
      <c r="E67" s="81"/>
      <c r="F67" s="84" t="str">
        <f t="shared" si="0"/>
        <v/>
      </c>
    </row>
    <row r="68" spans="1:6" x14ac:dyDescent="0.25">
      <c r="A68" s="94"/>
      <c r="B68" s="96"/>
      <c r="C68" s="80"/>
      <c r="D68" s="80" t="s">
        <v>14</v>
      </c>
      <c r="E68" s="81"/>
      <c r="F68" s="84" t="str">
        <f t="shared" si="0"/>
        <v/>
      </c>
    </row>
    <row r="69" spans="1:6" x14ac:dyDescent="0.25">
      <c r="A69" s="100"/>
      <c r="B69" s="96"/>
      <c r="C69" s="82"/>
      <c r="D69" s="80" t="s">
        <v>14</v>
      </c>
      <c r="E69" s="83"/>
      <c r="F69" s="84" t="str">
        <f t="shared" si="0"/>
        <v/>
      </c>
    </row>
    <row r="70" spans="1:6" ht="30" customHeight="1" x14ac:dyDescent="0.25">
      <c r="A70" s="79">
        <f>A20+1</f>
        <v>409</v>
      </c>
      <c r="B70" s="101" t="str">
        <f>_xlfn.CONCAT(_xlfn._LONGTEXT("Total percentage of Construction Materials and Construction Labour that is Canadian Construction Materials and Canadian Construction Labour Suppliers  (%)(value to 2 decimal places as a percentage): &lt;value may not be less than the Committed Canadian Conte","nt Percentage selected in item #"),A17,"&gt; &lt;auto-calculated value&gt;")</f>
        <v>Total percentage of Construction Materials and Construction Labour that is Canadian Construction Materials and Canadian Construction Labour Suppliers  (%)(value to 2 decimal places as a percentage): &lt;value may not be less than the Committed Canadian Content Percentage selected in item #407&gt; &lt;auto-calculated value&gt;</v>
      </c>
      <c r="C70" s="101"/>
      <c r="D70" s="101"/>
      <c r="E70" s="101"/>
      <c r="F70" s="72">
        <f>SUMIF(D20:D69,'Workbook Lists'!AA3,F20:F69)+SUMIF(D20:D69,'Workbook Lists'!AA4,F20:F69)</f>
        <v>0</v>
      </c>
    </row>
    <row r="71" spans="1:6" x14ac:dyDescent="0.25"/>
  </sheetData>
  <sheetProtection algorithmName="SHA-512" hashValue="od8nX4Hn1/wt0I0zkGcAnefDcoMWOVsNBJ5wKu3fkL34UXjbT9ijHWNiotlCBZ1OSqlOilV9QA1IqaoLf2AKyw==" saltValue="sjWCWx1n4DIJN7cHBZLblA==" spinCount="100000" sheet="1" formatRows="0"/>
  <mergeCells count="4">
    <mergeCell ref="A6:F6"/>
    <mergeCell ref="A20:A69"/>
    <mergeCell ref="B20:B69"/>
    <mergeCell ref="B70:E70"/>
  </mergeCells>
  <conditionalFormatting sqref="C16">
    <cfRule type="expression" dxfId="17" priority="1">
      <formula>$C$16=""</formula>
    </cfRule>
  </conditionalFormatting>
  <conditionalFormatting sqref="C17">
    <cfRule type="expression" dxfId="16" priority="2">
      <formula>OR(AND($C$16="Yes",$C$17=""),AND(OR($C$17="&lt;select one&gt;",$C$17=""),$F$70&lt;&gt;0))</formula>
    </cfRule>
    <cfRule type="expression" dxfId="15" priority="17">
      <formula>$C$16="Yes"</formula>
    </cfRule>
  </conditionalFormatting>
  <conditionalFormatting sqref="C20:C69">
    <cfRule type="expression" dxfId="14" priority="3">
      <formula>AND($E20&gt;0,$C20="")</formula>
    </cfRule>
  </conditionalFormatting>
  <conditionalFormatting sqref="C20:E69">
    <cfRule type="expression" dxfId="13" priority="8">
      <formula>$C$16="Yes"</formula>
    </cfRule>
  </conditionalFormatting>
  <conditionalFormatting sqref="D20:D69">
    <cfRule type="expression" dxfId="12" priority="4">
      <formula>AND(OR($D20="&lt;select one&gt;",$D20=""),$E20&gt;0)</formula>
    </cfRule>
  </conditionalFormatting>
  <conditionalFormatting sqref="F20:F69">
    <cfRule type="expression" dxfId="11" priority="7">
      <formula>$C$16="Yes"</formula>
    </cfRule>
  </conditionalFormatting>
  <conditionalFormatting sqref="F70">
    <cfRule type="expression" dxfId="10" priority="6">
      <formula>AND($C$16="Yes",$C$17&lt;&gt;"&lt;select one&gt;",$F$70&lt;$C$17)</formula>
    </cfRule>
  </conditionalFormatting>
  <dataValidations count="5">
    <dataValidation allowBlank="1" showInputMessage="1" showErrorMessage="1" error="Value cannot exceed 100%" sqref="F15 F19" xr:uid="{E83597A1-ACE0-40FD-BFF8-4AE714E6B75F}"/>
    <dataValidation type="list" allowBlank="1" showInputMessage="1" showErrorMessage="1" sqref="C16" xr:uid="{C2FFE05E-B3A8-4694-A035-B9A9BEE5B14B}">
      <formula1>"&lt;select one&gt;,Yes,No"</formula1>
    </dataValidation>
    <dataValidation type="list" allowBlank="1" showInputMessage="1" showErrorMessage="1" error="Value cannot exceed 100%" sqref="C16" xr:uid="{A0B56B46-72DA-43CA-9AD2-C791D0CDFDD4}">
      <formula1>"&lt;select one&gt;,Yes,No"</formula1>
    </dataValidation>
    <dataValidation type="decimal" operator="greaterThanOrEqual" allowBlank="1" showInputMessage="1" showErrorMessage="1" error="Value cannot exceed 100%" sqref="F20:F69" xr:uid="{92F91364-4031-4A12-A758-8A390948F270}">
      <formula1>0</formula1>
    </dataValidation>
    <dataValidation type="decimal" operator="greaterThanOrEqual" allowBlank="1" showInputMessage="1" showErrorMessage="1" sqref="E20:E69" xr:uid="{A56851BB-4675-4C82-A643-57AC13859292}">
      <formula1>0</formula1>
    </dataValidation>
  </dataValidations>
  <pageMargins left="0.7" right="0.7" top="0.75" bottom="0.75" header="0.3" footer="0.3"/>
  <pageSetup scale="35"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error="Value cannot exceed 100%" xr:uid="{482C3E98-0742-49AB-A62F-58D98264A490}">
          <x14:formula1>
            <xm:f>'Workbook Lists'!$Z$2:$Z$7</xm:f>
          </x14:formula1>
          <xm:sqref>C17</xm:sqref>
        </x14:dataValidation>
        <x14:dataValidation type="list" allowBlank="1" showInputMessage="1" showErrorMessage="1" xr:uid="{A8D0AA50-D57D-411B-8558-EB9133FB8A04}">
          <x14:formula1>
            <xm:f>'Workbook Lists'!$Z$2:$Z$7</xm:f>
          </x14:formula1>
          <xm:sqref>C17</xm:sqref>
        </x14:dataValidation>
        <x14:dataValidation type="list" allowBlank="1" showInputMessage="1" showErrorMessage="1" xr:uid="{035CEE04-2618-46F0-9FD0-67F348FE7883}">
          <x14:formula1>
            <xm:f>'Workbook Lists'!$AA$2:$AA$5</xm:f>
          </x14:formula1>
          <xm:sqref>D20:D69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8504F-6606-45BD-A859-FAC19BE5480B}">
  <dimension ref="A1:C38"/>
  <sheetViews>
    <sheetView showGridLines="0" zoomScale="110" zoomScaleNormal="110" workbookViewId="0">
      <selection activeCell="C16" sqref="C16"/>
    </sheetView>
  </sheetViews>
  <sheetFormatPr defaultColWidth="0" defaultRowHeight="15" zeroHeight="1" x14ac:dyDescent="0.25"/>
  <cols>
    <col min="1" max="1" width="5.7109375" customWidth="1"/>
    <col min="2" max="3" width="55.7109375" customWidth="1"/>
    <col min="4" max="16384" width="9.140625" hidden="1"/>
  </cols>
  <sheetData>
    <row r="1" spans="1:3" x14ac:dyDescent="0.25">
      <c r="B1" s="6"/>
      <c r="C1" s="88" t="str">
        <f>'Proponent Information'!C1</f>
        <v>LLT(c)PF-PW100(v2)</v>
      </c>
    </row>
    <row r="2" spans="1:3" ht="21" x14ac:dyDescent="0.35">
      <c r="A2" s="7" t="str">
        <f>'Proponent Information'!A2</f>
        <v>LLT(c) RFP Proposal Workbook</v>
      </c>
      <c r="B2" s="8"/>
      <c r="C2" s="2"/>
    </row>
    <row r="3" spans="1:3" x14ac:dyDescent="0.25">
      <c r="A3" s="9"/>
      <c r="B3" s="8"/>
      <c r="C3" s="2"/>
    </row>
    <row r="4" spans="1:3" x14ac:dyDescent="0.25">
      <c r="A4" s="10" t="s">
        <v>275</v>
      </c>
      <c r="B4" s="6"/>
    </row>
    <row r="5" spans="1:3" x14ac:dyDescent="0.25">
      <c r="A5" s="11" t="s">
        <v>2</v>
      </c>
      <c r="B5" s="12"/>
      <c r="C5" s="13"/>
    </row>
    <row r="6" spans="1:3" ht="27" customHeight="1" x14ac:dyDescent="0.25">
      <c r="A6" s="90" t="s">
        <v>3</v>
      </c>
      <c r="B6" s="90"/>
      <c r="C6" s="90"/>
    </row>
    <row r="7" spans="1:3" x14ac:dyDescent="0.25">
      <c r="A7" s="11" t="s">
        <v>4</v>
      </c>
      <c r="B7" s="14"/>
      <c r="C7" s="11"/>
    </row>
    <row r="8" spans="1:3" x14ac:dyDescent="0.25">
      <c r="A8" s="11" t="s">
        <v>5</v>
      </c>
      <c r="B8" s="14"/>
      <c r="C8" s="11"/>
    </row>
    <row r="9" spans="1:3" x14ac:dyDescent="0.25">
      <c r="A9" s="11" t="s">
        <v>6</v>
      </c>
      <c r="B9" s="11"/>
      <c r="C9" s="11"/>
    </row>
    <row r="10" spans="1:3" x14ac:dyDescent="0.25">
      <c r="A10" s="11" t="s">
        <v>7</v>
      </c>
      <c r="B10" s="14"/>
      <c r="C10" s="11"/>
    </row>
    <row r="11" spans="1:3" x14ac:dyDescent="0.25">
      <c r="A11" s="13"/>
      <c r="B11" s="6"/>
    </row>
    <row r="12" spans="1:3" x14ac:dyDescent="0.25">
      <c r="A12" s="15" t="s">
        <v>8</v>
      </c>
      <c r="B12" s="16" t="s">
        <v>9</v>
      </c>
      <c r="C12" s="15"/>
    </row>
    <row r="13" spans="1:3" x14ac:dyDescent="0.25">
      <c r="A13" s="17">
        <v>1</v>
      </c>
      <c r="B13" s="18" t="str">
        <f>'Proponent Information'!$B$13</f>
        <v xml:space="preserve">LLT Capacity Project Unique Project ID: </v>
      </c>
      <c r="C13" s="21" t="str">
        <f>IF('Proponent Information'!$C$13="","",'Proponent Information'!$C$13)</f>
        <v/>
      </c>
    </row>
    <row r="14" spans="1:3" x14ac:dyDescent="0.25">
      <c r="B14" s="6"/>
    </row>
    <row r="15" spans="1:3" x14ac:dyDescent="0.25">
      <c r="A15" s="15" t="s">
        <v>8</v>
      </c>
      <c r="B15" s="16" t="s">
        <v>276</v>
      </c>
      <c r="C15" s="15"/>
    </row>
    <row r="16" spans="1:3" ht="45" x14ac:dyDescent="0.25">
      <c r="A16" s="17">
        <f>MAX('CCCP Summary'!A:A)+1</f>
        <v>410</v>
      </c>
      <c r="B16" s="18" t="s">
        <v>277</v>
      </c>
      <c r="C16" s="33" t="s">
        <v>14</v>
      </c>
    </row>
    <row r="17" spans="1:3" x14ac:dyDescent="0.25">
      <c r="A17" s="17">
        <f>A16+1</f>
        <v>411</v>
      </c>
      <c r="B17" s="19" t="s">
        <v>278</v>
      </c>
      <c r="C17" s="34"/>
    </row>
    <row r="18" spans="1:3" ht="30" x14ac:dyDescent="0.25">
      <c r="A18" s="17">
        <f t="shared" ref="A18:A28" si="0">A17+1</f>
        <v>412</v>
      </c>
      <c r="B18" s="19" t="s">
        <v>279</v>
      </c>
      <c r="C18" s="34"/>
    </row>
    <row r="19" spans="1:3" ht="60" x14ac:dyDescent="0.25">
      <c r="A19" s="17">
        <f t="shared" si="0"/>
        <v>413</v>
      </c>
      <c r="B19" s="54" t="s">
        <v>280</v>
      </c>
      <c r="C19" s="43"/>
    </row>
    <row r="20" spans="1:3" ht="30" x14ac:dyDescent="0.25">
      <c r="A20" s="17">
        <f t="shared" si="0"/>
        <v>414</v>
      </c>
      <c r="B20" s="19" t="s">
        <v>281</v>
      </c>
      <c r="C20" s="34"/>
    </row>
    <row r="21" spans="1:3" ht="30" x14ac:dyDescent="0.25">
      <c r="A21" s="17">
        <f t="shared" si="0"/>
        <v>415</v>
      </c>
      <c r="B21" s="19" t="s">
        <v>282</v>
      </c>
      <c r="C21" s="34"/>
    </row>
    <row r="22" spans="1:3" ht="60" x14ac:dyDescent="0.25">
      <c r="A22" s="17">
        <f t="shared" si="0"/>
        <v>416</v>
      </c>
      <c r="B22" s="54" t="s">
        <v>283</v>
      </c>
      <c r="C22" s="43"/>
    </row>
    <row r="23" spans="1:3" ht="30" x14ac:dyDescent="0.25">
      <c r="A23" s="17">
        <f t="shared" si="0"/>
        <v>417</v>
      </c>
      <c r="B23" s="19" t="s">
        <v>284</v>
      </c>
      <c r="C23" s="34"/>
    </row>
    <row r="24" spans="1:3" ht="30" x14ac:dyDescent="0.25">
      <c r="A24" s="17">
        <f t="shared" si="0"/>
        <v>418</v>
      </c>
      <c r="B24" s="19" t="s">
        <v>285</v>
      </c>
      <c r="C24" s="34"/>
    </row>
    <row r="25" spans="1:3" ht="60" x14ac:dyDescent="0.25">
      <c r="A25" s="17">
        <f t="shared" si="0"/>
        <v>419</v>
      </c>
      <c r="B25" s="54" t="s">
        <v>286</v>
      </c>
      <c r="C25" s="43"/>
    </row>
    <row r="26" spans="1:3" ht="30" x14ac:dyDescent="0.25">
      <c r="A26" s="17">
        <f t="shared" si="0"/>
        <v>420</v>
      </c>
      <c r="B26" s="19" t="s">
        <v>287</v>
      </c>
      <c r="C26" s="34"/>
    </row>
    <row r="27" spans="1:3" ht="30" x14ac:dyDescent="0.25">
      <c r="A27" s="17">
        <f t="shared" si="0"/>
        <v>421</v>
      </c>
      <c r="B27" s="19" t="s">
        <v>288</v>
      </c>
      <c r="C27" s="34"/>
    </row>
    <row r="28" spans="1:3" ht="60" x14ac:dyDescent="0.25">
      <c r="A28" s="17">
        <f t="shared" si="0"/>
        <v>422</v>
      </c>
      <c r="B28" s="54" t="s">
        <v>289</v>
      </c>
      <c r="C28" s="43"/>
    </row>
    <row r="29" spans="1:3" ht="30" x14ac:dyDescent="0.25">
      <c r="A29" s="17">
        <f>A28+1</f>
        <v>423</v>
      </c>
      <c r="B29" s="19" t="s">
        <v>290</v>
      </c>
      <c r="C29" s="55">
        <f>SUM(C19,C22,C25,C28)</f>
        <v>0</v>
      </c>
    </row>
    <row r="30" spans="1:3" x14ac:dyDescent="0.25"/>
    <row r="31" spans="1:3" x14ac:dyDescent="0.25">
      <c r="A31" s="15" t="s">
        <v>8</v>
      </c>
      <c r="B31" s="16" t="s">
        <v>291</v>
      </c>
      <c r="C31" s="47"/>
    </row>
    <row r="32" spans="1:3" ht="45" x14ac:dyDescent="0.25">
      <c r="A32" s="17">
        <f>A29+1</f>
        <v>424</v>
      </c>
      <c r="B32" s="18" t="s">
        <v>292</v>
      </c>
      <c r="C32" s="40" t="s">
        <v>14</v>
      </c>
    </row>
    <row r="33" spans="1:3" x14ac:dyDescent="0.25">
      <c r="A33" s="17">
        <f>A32+1</f>
        <v>425</v>
      </c>
      <c r="B33" s="19" t="s">
        <v>293</v>
      </c>
      <c r="C33" s="41" t="s">
        <v>14</v>
      </c>
    </row>
    <row r="34" spans="1:3" x14ac:dyDescent="0.25"/>
    <row r="35" spans="1:3" x14ac:dyDescent="0.25">
      <c r="A35" s="15" t="s">
        <v>8</v>
      </c>
      <c r="B35" s="15" t="s">
        <v>294</v>
      </c>
      <c r="C35" s="47"/>
    </row>
    <row r="36" spans="1:3" ht="30" x14ac:dyDescent="0.25">
      <c r="A36" s="17">
        <f>A33+1</f>
        <v>426</v>
      </c>
      <c r="B36" s="18" t="s">
        <v>295</v>
      </c>
      <c r="C36" s="40" t="s">
        <v>14</v>
      </c>
    </row>
    <row r="37" spans="1:3" x14ac:dyDescent="0.25">
      <c r="A37" s="17">
        <f>A36+1</f>
        <v>427</v>
      </c>
      <c r="B37" s="18" t="str">
        <f>_xlfn.CONCAT("LLT Capacity Project Duration Capability (per item #",'Project Information'!$A$20,"):")</f>
        <v>LLT Capacity Project Duration Capability (per item #39):</v>
      </c>
      <c r="C37" s="20" t="str">
        <f>IF($C$36="Yes",IF('Project Information'!$C$20="",_xlfn.CONCAT("Complete item #",'Project Information'!$A$20),'Project Information'!$C$20),"")</f>
        <v/>
      </c>
    </row>
    <row r="38" spans="1:3" x14ac:dyDescent="0.25"/>
  </sheetData>
  <sheetProtection algorithmName="SHA-512" hashValue="mm5r4UhAZKL1jtwYtMiOIGYw2amhYwE9LEM5a8q+WKXRtwiPpWqVb1yoKMHS3tHNQKqIO3HiBLQhcbzmeiHEOA==" saltValue="YwtyE8JeZmSUy46TfyZNVw==" spinCount="100000" sheet="1" objects="1" scenarios="1" formatRows="0"/>
  <mergeCells count="1">
    <mergeCell ref="A6:C6"/>
  </mergeCells>
  <conditionalFormatting sqref="C16">
    <cfRule type="expression" dxfId="9" priority="12">
      <formula>$C$16=""</formula>
    </cfRule>
  </conditionalFormatting>
  <conditionalFormatting sqref="C17:C28">
    <cfRule type="expression" dxfId="8" priority="17">
      <formula>$C$16="Yes"</formula>
    </cfRule>
  </conditionalFormatting>
  <conditionalFormatting sqref="C19 C22 C25 C28:C29">
    <cfRule type="expression" dxfId="7" priority="5">
      <formula>$C$29&gt;1</formula>
    </cfRule>
  </conditionalFormatting>
  <conditionalFormatting sqref="C32">
    <cfRule type="expression" dxfId="6" priority="11">
      <formula>$C$32=""</formula>
    </cfRule>
  </conditionalFormatting>
  <conditionalFormatting sqref="C33">
    <cfRule type="expression" dxfId="5" priority="10">
      <formula>AND($C$32="Yes",$C$33="")</formula>
    </cfRule>
    <cfRule type="expression" dxfId="4" priority="15">
      <formula>$C$32="Yes"</formula>
    </cfRule>
  </conditionalFormatting>
  <conditionalFormatting sqref="C36">
    <cfRule type="expression" dxfId="3" priority="4">
      <formula>$C$36=""</formula>
    </cfRule>
  </conditionalFormatting>
  <conditionalFormatting sqref="C37">
    <cfRule type="containsText" dxfId="2" priority="1" operator="containsText" text="Complete">
      <formula>NOT(ISERROR(SEARCH("Complete",C37)))</formula>
    </cfRule>
    <cfRule type="containsText" dxfId="1" priority="2" operator="containsText" text="Complete item #32">
      <formula>NOT(ISERROR(SEARCH("Complete item #32",C37)))</formula>
    </cfRule>
    <cfRule type="expression" dxfId="0" priority="3">
      <formula>$C$36="Yes"</formula>
    </cfRule>
  </conditionalFormatting>
  <dataValidations count="2">
    <dataValidation type="list" allowBlank="1" showInputMessage="1" showErrorMessage="1" sqref="C16 C32 C36" xr:uid="{2C6F84D2-F288-47AC-A12C-C39E5A3BA73B}">
      <formula1>"&lt;select one&gt;, Yes, No"</formula1>
    </dataValidation>
    <dataValidation type="decimal" allowBlank="1" showInputMessage="1" showErrorMessage="1" error="Value should be at least ten percent (10%) of the Proponent’s total Economic Interest _x000a__x000a_Value cannot exceed 100%. Value should be a numeric value to 2 decimal places as a percentage" prompt="Value should be at least ten percent (10%) of the Proponent’s total Economic Interest " sqref="C28 C22 C25 C19" xr:uid="{58731906-9762-44BA-9B93-1B680C00328F}">
      <formula1>0.1</formula1>
      <formula2>1</formula2>
    </dataValidation>
  </dataValidations>
  <pageMargins left="0.7" right="0.7" top="0.75" bottom="0.75" header="0.3" footer="0.3"/>
  <pageSetup scale="7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8432BE2-F902-4614-A43D-B90A767189E6}">
          <x14:formula1>
            <xm:f>'Workbook Lists'!$AB$2:$AB$4</xm:f>
          </x14:formula1>
          <xm:sqref>C33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C9AE-0D23-47D5-97A5-F9558A527716}">
  <sheetPr>
    <tabColor rgb="FFC00000"/>
  </sheetPr>
  <dimension ref="A1:AB1673"/>
  <sheetViews>
    <sheetView zoomScale="115" zoomScaleNormal="115" workbookViewId="0">
      <selection activeCell="H2" sqref="H2"/>
    </sheetView>
  </sheetViews>
  <sheetFormatPr defaultRowHeight="15" x14ac:dyDescent="0.25"/>
  <cols>
    <col min="1" max="1" width="35.5703125" customWidth="1"/>
    <col min="2" max="2" width="22.85546875" bestFit="1" customWidth="1"/>
    <col min="3" max="3" width="27.28515625" bestFit="1" customWidth="1"/>
    <col min="5" max="5" width="11.85546875" bestFit="1" customWidth="1"/>
    <col min="6" max="7" width="11.28515625" bestFit="1" customWidth="1"/>
    <col min="12" max="12" width="41.7109375" bestFit="1" customWidth="1"/>
    <col min="13" max="14" width="11.28515625" bestFit="1" customWidth="1"/>
    <col min="15" max="15" width="62.140625" bestFit="1" customWidth="1"/>
    <col min="16" max="18" width="35.5703125" customWidth="1"/>
    <col min="19" max="19" width="36.85546875" bestFit="1" customWidth="1"/>
    <col min="20" max="20" width="40.5703125" bestFit="1" customWidth="1"/>
    <col min="21" max="21" width="40.5703125" customWidth="1"/>
    <col min="22" max="22" width="29.7109375" bestFit="1" customWidth="1"/>
    <col min="23" max="23" width="40.140625" bestFit="1" customWidth="1"/>
    <col min="24" max="24" width="40.140625" customWidth="1"/>
    <col min="25" max="25" width="92.28515625" bestFit="1" customWidth="1"/>
    <col min="26" max="26" width="11.28515625" bestFit="1" customWidth="1"/>
    <col min="27" max="27" width="74.42578125" bestFit="1" customWidth="1"/>
    <col min="28" max="28" width="39.85546875" customWidth="1"/>
  </cols>
  <sheetData>
    <row r="1" spans="1:28" x14ac:dyDescent="0.25">
      <c r="A1" t="s">
        <v>296</v>
      </c>
      <c r="B1" s="2" t="s">
        <v>297</v>
      </c>
      <c r="C1" s="2"/>
      <c r="D1" s="2"/>
      <c r="E1" s="2"/>
      <c r="F1" s="2"/>
      <c r="G1" s="2"/>
      <c r="H1" s="2" t="s">
        <v>298</v>
      </c>
      <c r="I1" s="2"/>
      <c r="J1" s="2"/>
      <c r="K1" s="2"/>
      <c r="L1" s="2"/>
      <c r="M1" s="2"/>
      <c r="N1" s="2"/>
      <c r="O1" t="s">
        <v>299</v>
      </c>
      <c r="P1" t="s">
        <v>300</v>
      </c>
      <c r="Q1" t="s">
        <v>301</v>
      </c>
      <c r="R1" t="s">
        <v>302</v>
      </c>
      <c r="S1" t="s">
        <v>303</v>
      </c>
      <c r="T1" t="s">
        <v>304</v>
      </c>
      <c r="U1" t="s">
        <v>305</v>
      </c>
      <c r="V1" t="s">
        <v>306</v>
      </c>
      <c r="W1" t="s">
        <v>307</v>
      </c>
      <c r="X1" t="s">
        <v>308</v>
      </c>
      <c r="Y1" t="s">
        <v>309</v>
      </c>
      <c r="Z1" t="s">
        <v>310</v>
      </c>
      <c r="AA1" t="s">
        <v>311</v>
      </c>
      <c r="AB1" t="s">
        <v>312</v>
      </c>
    </row>
    <row r="2" spans="1:28" x14ac:dyDescent="0.25">
      <c r="A2" t="s">
        <v>14</v>
      </c>
      <c r="B2" t="s">
        <v>313</v>
      </c>
      <c r="C2" t="s">
        <v>314</v>
      </c>
      <c r="E2" s="3" t="s">
        <v>14</v>
      </c>
      <c r="F2" s="3" t="s">
        <v>14</v>
      </c>
      <c r="G2" s="3" t="s">
        <v>14</v>
      </c>
      <c r="H2" t="s">
        <v>315</v>
      </c>
      <c r="I2" t="s">
        <v>316</v>
      </c>
      <c r="J2" t="s">
        <v>317</v>
      </c>
      <c r="K2" t="s">
        <v>318</v>
      </c>
      <c r="L2" s="3" t="s">
        <v>14</v>
      </c>
      <c r="M2" s="3" t="s">
        <v>14</v>
      </c>
      <c r="N2" s="3" t="s">
        <v>14</v>
      </c>
      <c r="O2" t="s">
        <v>14</v>
      </c>
      <c r="P2" t="s">
        <v>14</v>
      </c>
      <c r="Q2" t="s">
        <v>14</v>
      </c>
      <c r="R2" t="s">
        <v>14</v>
      </c>
      <c r="S2" s="3" t="str" cm="1">
        <f t="array" ref="S2">_xlfn.UNIQUE(_xlfn._xlws.FILTER($R$2:$R$6,$R$2:$R$6&lt;&gt;""))</f>
        <v>&lt;select one&gt;</v>
      </c>
      <c r="T2" s="3" t="str" cm="1">
        <f t="array" ref="T2">_xlfn.UNIQUE(_xlfn._xlws.FILTER($R$2:$R$10,$R$2:$R$10&lt;&gt;""))</f>
        <v>&lt;select one&gt;</v>
      </c>
      <c r="U2" t="s">
        <v>14</v>
      </c>
      <c r="V2" s="3" t="str" cm="1">
        <f t="array" ref="V2">_xlfn.UNIQUE(_xlfn._xlws.FILTER($U$2:$U$6,$U$2:$U$6&lt;&gt;""))</f>
        <v>&lt;select one&gt;</v>
      </c>
      <c r="W2" s="3" t="str" cm="1">
        <f t="array" ref="W2">_xlfn.UNIQUE(_xlfn._xlws.FILTER($U$2:$U$10,$U$2:$U$10&lt;&gt;""))</f>
        <v>&lt;select one&gt;</v>
      </c>
      <c r="X2" t="s">
        <v>14</v>
      </c>
      <c r="Y2" t="s">
        <v>14</v>
      </c>
      <c r="Z2" t="s">
        <v>14</v>
      </c>
      <c r="AA2" t="s">
        <v>14</v>
      </c>
      <c r="AB2" t="s">
        <v>14</v>
      </c>
    </row>
    <row r="3" spans="1:28" x14ac:dyDescent="0.25">
      <c r="A3" t="s">
        <v>319</v>
      </c>
      <c r="B3" t="s">
        <v>313</v>
      </c>
      <c r="C3" t="s">
        <v>320</v>
      </c>
      <c r="E3" s="3" t="str" cm="1">
        <f t="array" ref="E3:E4">_xlfn.UNIQUE(B2:B5)</f>
        <v>Class I LDES Technology</v>
      </c>
      <c r="F3" s="3" t="str" cm="1">
        <f t="array" ref="F3">_xlfn.UNIQUE(_xlfn._xlws.FILTER(C2:C5,B2:B5='Project Information'!C18,""))</f>
        <v/>
      </c>
      <c r="G3" s="3" t="str" cm="1">
        <f t="array" ref="G3">_xlfn.UNIQUE(_xlfn._xlws.FILTER(D2:D8,(B2:B8='Project Information'!C17)*(C2:C8='Project Information'!C18),""))</f>
        <v/>
      </c>
      <c r="H3" t="s">
        <v>321</v>
      </c>
      <c r="I3" t="s">
        <v>322</v>
      </c>
      <c r="J3" t="s">
        <v>323</v>
      </c>
      <c r="K3" t="s">
        <v>324</v>
      </c>
      <c r="L3" s="3" t="str" cm="1">
        <f t="array" ref="L3:L52">_xlfn._xlws.SORT(_xlfn.UNIQUE(H3:H1673,FALSE,FALSE))</f>
        <v>Algoma (District)</v>
      </c>
      <c r="M3" s="3" t="str" cm="1">
        <f t="array" ref="M3">_xlfn._xlws.SORT(_xlfn.UNIQUE(_xlfn._xlws.FILTER(J2:J1673,(H2:H1673='Project Site Information'!C17),"")))</f>
        <v/>
      </c>
      <c r="N3" s="3" t="str" cm="1">
        <f t="array" ref="N3">_xlfn._xlws.SORT(_xlfn.UNIQUE(_xlfn._xlws.FILTER(K2:K1673,(H2:H1673='Project Site Information'!C17)*(J2:J1673='Project Site Information'!C18),"")))</f>
        <v/>
      </c>
      <c r="O3" t="s">
        <v>325</v>
      </c>
      <c r="P3" s="5" t="s">
        <v>326</v>
      </c>
      <c r="Q3" t="s">
        <v>327</v>
      </c>
      <c r="R3" t="str">
        <f>IF('Connection Information'!$C$45="","",'Connection Information'!$C$45)</f>
        <v/>
      </c>
      <c r="S3" s="3"/>
      <c r="T3" s="3"/>
      <c r="U3" t="str">
        <f>IF('Connection Information'!$C$126="","",'Connection Information'!$C$126)</f>
        <v/>
      </c>
      <c r="V3" s="3"/>
      <c r="W3" s="3"/>
      <c r="X3" t="s">
        <v>328</v>
      </c>
      <c r="Y3" t="s">
        <v>329</v>
      </c>
      <c r="Z3" s="70">
        <v>0.6</v>
      </c>
      <c r="AA3" s="70" t="s">
        <v>330</v>
      </c>
      <c r="AB3" t="s">
        <v>325</v>
      </c>
    </row>
    <row r="4" spans="1:28" x14ac:dyDescent="0.25">
      <c r="A4" t="s">
        <v>331</v>
      </c>
      <c r="B4" t="s">
        <v>332</v>
      </c>
      <c r="C4" t="s">
        <v>333</v>
      </c>
      <c r="E4" s="3" t="str">
        <v>Class II LDES Technology</v>
      </c>
      <c r="F4" s="3"/>
      <c r="G4" s="3"/>
      <c r="H4" t="s">
        <v>321</v>
      </c>
      <c r="I4" t="s">
        <v>322</v>
      </c>
      <c r="J4" t="s">
        <v>334</v>
      </c>
      <c r="K4" t="s">
        <v>335</v>
      </c>
      <c r="L4" s="3" t="str">
        <v>Brant (County)</v>
      </c>
      <c r="M4" s="3"/>
      <c r="N4" s="3"/>
      <c r="O4" t="s">
        <v>336</v>
      </c>
      <c r="P4" s="5" t="s">
        <v>337</v>
      </c>
      <c r="Q4" t="s">
        <v>338</v>
      </c>
      <c r="R4" t="str">
        <f>IF('Connection Information'!$C$54="","",'Connection Information'!$C$54)</f>
        <v/>
      </c>
      <c r="S4" s="3"/>
      <c r="T4" s="3"/>
      <c r="U4" t="str">
        <f>IF('Connection Information'!$C$136="","",'Connection Information'!$C$136)</f>
        <v/>
      </c>
      <c r="V4" s="3"/>
      <c r="W4" s="3"/>
      <c r="X4" t="s">
        <v>339</v>
      </c>
      <c r="Y4" s="68" t="s">
        <v>340</v>
      </c>
      <c r="Z4" s="69">
        <v>0.7</v>
      </c>
      <c r="AA4" s="69" t="s">
        <v>341</v>
      </c>
      <c r="AB4" t="s">
        <v>342</v>
      </c>
    </row>
    <row r="5" spans="1:28" x14ac:dyDescent="0.25">
      <c r="A5" t="s">
        <v>343</v>
      </c>
      <c r="B5" t="s">
        <v>332</v>
      </c>
      <c r="C5" t="s">
        <v>344</v>
      </c>
      <c r="E5" s="3"/>
      <c r="F5" s="3"/>
      <c r="G5" s="3"/>
      <c r="H5" t="s">
        <v>321</v>
      </c>
      <c r="I5" t="s">
        <v>322</v>
      </c>
      <c r="J5" t="s">
        <v>345</v>
      </c>
      <c r="K5" t="s">
        <v>346</v>
      </c>
      <c r="L5" s="3" t="str">
        <v>Bruce (County)</v>
      </c>
      <c r="M5" s="3"/>
      <c r="N5" s="3"/>
      <c r="O5" t="s">
        <v>347</v>
      </c>
      <c r="P5" s="5" t="s">
        <v>348</v>
      </c>
      <c r="Q5" t="s">
        <v>349</v>
      </c>
      <c r="R5" t="str">
        <f>IF('Connection Information'!$C$63="","",'Connection Information'!$C$63)</f>
        <v/>
      </c>
      <c r="S5" s="3"/>
      <c r="T5" s="3"/>
      <c r="U5" t="str">
        <f>IF('Connection Information'!$C$146="","",'Connection Information'!$C$146)</f>
        <v/>
      </c>
      <c r="V5" s="3"/>
      <c r="W5" s="3"/>
      <c r="Y5" t="s">
        <v>350</v>
      </c>
      <c r="Z5" s="70">
        <v>0.8</v>
      </c>
      <c r="AA5" s="70" t="s">
        <v>351</v>
      </c>
    </row>
    <row r="6" spans="1:28" x14ac:dyDescent="0.25">
      <c r="A6" t="s">
        <v>352</v>
      </c>
      <c r="E6" s="3"/>
      <c r="F6" s="3"/>
      <c r="G6" s="3"/>
      <c r="H6" t="s">
        <v>321</v>
      </c>
      <c r="I6" t="s">
        <v>322</v>
      </c>
      <c r="J6" t="s">
        <v>353</v>
      </c>
      <c r="K6" t="s">
        <v>354</v>
      </c>
      <c r="L6" s="3" t="str">
        <v>Chatham-Kent (Municipality)</v>
      </c>
      <c r="M6" s="3"/>
      <c r="N6" s="3"/>
      <c r="O6" t="s">
        <v>355</v>
      </c>
      <c r="P6" s="5" t="s">
        <v>356</v>
      </c>
      <c r="Q6" t="s">
        <v>357</v>
      </c>
      <c r="R6" t="str">
        <f>IF('Connection Information'!$C$72="","",'Connection Information'!$C$72)</f>
        <v/>
      </c>
      <c r="S6" s="3"/>
      <c r="T6" s="3"/>
      <c r="U6" t="str">
        <f>IF('Connection Information'!$C$156="","",'Connection Information'!$C$156)</f>
        <v/>
      </c>
      <c r="V6" s="3"/>
      <c r="W6" s="3"/>
      <c r="Z6" s="70">
        <v>0.9</v>
      </c>
      <c r="AA6" s="70"/>
    </row>
    <row r="7" spans="1:28" x14ac:dyDescent="0.25">
      <c r="A7" t="s">
        <v>358</v>
      </c>
      <c r="E7" s="3"/>
      <c r="F7" s="3"/>
      <c r="G7" s="3"/>
      <c r="H7" t="s">
        <v>321</v>
      </c>
      <c r="I7" t="s">
        <v>322</v>
      </c>
      <c r="J7" t="s">
        <v>359</v>
      </c>
      <c r="K7" t="s">
        <v>360</v>
      </c>
      <c r="L7" s="3" t="str">
        <v>Cochrane (District)</v>
      </c>
      <c r="M7" s="3"/>
      <c r="N7" s="3"/>
      <c r="P7" s="5" t="s">
        <v>361</v>
      </c>
      <c r="Q7" t="s">
        <v>362</v>
      </c>
      <c r="R7" t="str">
        <f>IF('Connection Information'!$C$84="","",'Connection Information'!$C$84)</f>
        <v/>
      </c>
      <c r="T7" s="3"/>
      <c r="U7" t="str">
        <f>IF('Connection Information'!$C$169="","",'Connection Information'!$C$169)</f>
        <v/>
      </c>
      <c r="W7" s="3"/>
      <c r="Z7" s="70">
        <v>1</v>
      </c>
      <c r="AA7" s="70"/>
    </row>
    <row r="8" spans="1:28" x14ac:dyDescent="0.25">
      <c r="A8" t="s">
        <v>363</v>
      </c>
      <c r="B8" s="5"/>
      <c r="C8" s="5"/>
      <c r="D8" s="5"/>
      <c r="E8" s="3"/>
      <c r="F8" s="3"/>
      <c r="G8" s="3"/>
      <c r="H8" t="s">
        <v>321</v>
      </c>
      <c r="I8" t="s">
        <v>322</v>
      </c>
      <c r="J8" t="s">
        <v>364</v>
      </c>
      <c r="K8" t="s">
        <v>365</v>
      </c>
      <c r="L8" s="3" t="str">
        <v>Dufferin (County)</v>
      </c>
      <c r="M8" s="3"/>
      <c r="N8" s="3"/>
      <c r="P8" s="5" t="s">
        <v>366</v>
      </c>
      <c r="Q8" t="s">
        <v>367</v>
      </c>
      <c r="R8" t="str">
        <f>IF('Connection Information'!$C$93="","",'Connection Information'!$C$93)</f>
        <v/>
      </c>
      <c r="T8" s="3"/>
      <c r="U8" t="str">
        <f>IF('Connection Information'!$C$179="","",'Connection Information'!$C$179)</f>
        <v/>
      </c>
      <c r="W8" s="3"/>
    </row>
    <row r="9" spans="1:28" x14ac:dyDescent="0.25">
      <c r="A9" t="s">
        <v>368</v>
      </c>
      <c r="E9" s="3"/>
      <c r="F9" s="3"/>
      <c r="G9" s="3"/>
      <c r="H9" t="s">
        <v>321</v>
      </c>
      <c r="I9" t="s">
        <v>322</v>
      </c>
      <c r="J9" t="s">
        <v>369</v>
      </c>
      <c r="K9" t="s">
        <v>370</v>
      </c>
      <c r="L9" s="3" t="str">
        <v>Durham (Regional Municipality)</v>
      </c>
      <c r="M9" s="3"/>
      <c r="N9" s="3"/>
      <c r="P9" s="5" t="s">
        <v>371</v>
      </c>
      <c r="Q9" t="s">
        <v>337</v>
      </c>
      <c r="R9" t="str">
        <f>IF('Connection Information'!$C$102="","",'Connection Information'!$C$102)</f>
        <v/>
      </c>
      <c r="T9" s="3"/>
      <c r="U9" t="str">
        <f>IF('Connection Information'!$C$189="","",'Connection Information'!$C$189)</f>
        <v/>
      </c>
      <c r="W9" s="3"/>
    </row>
    <row r="10" spans="1:28" x14ac:dyDescent="0.25">
      <c r="A10" t="s">
        <v>372</v>
      </c>
      <c r="E10" s="3"/>
      <c r="F10" s="3"/>
      <c r="G10" s="3"/>
      <c r="H10" t="s">
        <v>321</v>
      </c>
      <c r="I10" t="s">
        <v>322</v>
      </c>
      <c r="J10" t="s">
        <v>369</v>
      </c>
      <c r="K10" t="s">
        <v>373</v>
      </c>
      <c r="L10" s="3" t="str">
        <v>Elgin (County)</v>
      </c>
      <c r="M10" s="3"/>
      <c r="N10" s="3"/>
      <c r="P10" s="5" t="s">
        <v>374</v>
      </c>
      <c r="Q10" t="s">
        <v>375</v>
      </c>
      <c r="R10" t="str">
        <f>IF('Connection Information'!$C$111="","",'Connection Information'!$C$111)</f>
        <v/>
      </c>
      <c r="T10" s="3"/>
      <c r="U10" t="str">
        <f>IF('Connection Information'!$C$199="","",'Connection Information'!$C$199)</f>
        <v/>
      </c>
      <c r="W10" s="3"/>
    </row>
    <row r="11" spans="1:28" x14ac:dyDescent="0.25">
      <c r="A11" t="s">
        <v>376</v>
      </c>
      <c r="E11" s="3"/>
      <c r="F11" s="3"/>
      <c r="G11" s="3"/>
      <c r="H11" t="s">
        <v>321</v>
      </c>
      <c r="I11" t="s">
        <v>322</v>
      </c>
      <c r="J11" t="s">
        <v>377</v>
      </c>
      <c r="K11" t="s">
        <v>378</v>
      </c>
      <c r="L11" s="3" t="str">
        <v>Essex (County)</v>
      </c>
      <c r="M11" s="3"/>
      <c r="N11" s="3"/>
      <c r="P11" s="5" t="s">
        <v>379</v>
      </c>
      <c r="Q11" t="s">
        <v>380</v>
      </c>
    </row>
    <row r="12" spans="1:28" x14ac:dyDescent="0.25">
      <c r="A12" t="s">
        <v>381</v>
      </c>
      <c r="H12" t="s">
        <v>382</v>
      </c>
      <c r="I12" t="s">
        <v>383</v>
      </c>
      <c r="J12" t="s">
        <v>384</v>
      </c>
      <c r="K12" t="s">
        <v>385</v>
      </c>
      <c r="L12" s="3" t="str">
        <v>Frontenac (County)</v>
      </c>
      <c r="M12" s="3"/>
      <c r="N12" s="3"/>
      <c r="P12" s="5" t="s">
        <v>386</v>
      </c>
      <c r="Q12" t="s">
        <v>387</v>
      </c>
    </row>
    <row r="13" spans="1:28" x14ac:dyDescent="0.25">
      <c r="A13" t="s">
        <v>388</v>
      </c>
      <c r="H13" t="s">
        <v>382</v>
      </c>
      <c r="I13" t="s">
        <v>383</v>
      </c>
      <c r="J13" t="s">
        <v>389</v>
      </c>
      <c r="K13" t="s">
        <v>390</v>
      </c>
      <c r="L13" s="3" t="str">
        <v>Greater Sudbury (City)</v>
      </c>
      <c r="M13" s="3"/>
      <c r="N13" s="3"/>
      <c r="P13" s="5" t="s">
        <v>391</v>
      </c>
      <c r="Q13" t="s">
        <v>392</v>
      </c>
    </row>
    <row r="14" spans="1:28" x14ac:dyDescent="0.25">
      <c r="A14" t="s">
        <v>393</v>
      </c>
      <c r="H14" t="s">
        <v>382</v>
      </c>
      <c r="I14" t="s">
        <v>383</v>
      </c>
      <c r="J14" t="s">
        <v>394</v>
      </c>
      <c r="K14" t="s">
        <v>395</v>
      </c>
      <c r="L14" s="3" t="str">
        <v>Grey (County)</v>
      </c>
      <c r="M14" s="3"/>
      <c r="N14" s="3"/>
      <c r="Q14" t="s">
        <v>396</v>
      </c>
    </row>
    <row r="15" spans="1:28" x14ac:dyDescent="0.25">
      <c r="A15" t="s">
        <v>397</v>
      </c>
      <c r="H15" t="s">
        <v>382</v>
      </c>
      <c r="I15" t="s">
        <v>383</v>
      </c>
      <c r="J15" t="s">
        <v>398</v>
      </c>
      <c r="K15" t="s">
        <v>399</v>
      </c>
      <c r="L15" s="3" t="str">
        <v>Haldimand (County)</v>
      </c>
      <c r="M15" s="3"/>
      <c r="N15" s="3"/>
      <c r="Q15" t="s">
        <v>400</v>
      </c>
    </row>
    <row r="16" spans="1:28" x14ac:dyDescent="0.25">
      <c r="A16" t="s">
        <v>401</v>
      </c>
      <c r="H16" t="s">
        <v>382</v>
      </c>
      <c r="I16" t="s">
        <v>383</v>
      </c>
      <c r="J16" t="s">
        <v>402</v>
      </c>
      <c r="K16" t="s">
        <v>403</v>
      </c>
      <c r="L16" s="3" t="str">
        <v>Haliburton (County)</v>
      </c>
      <c r="M16" s="3"/>
      <c r="N16" s="3"/>
      <c r="Q16" t="s">
        <v>404</v>
      </c>
    </row>
    <row r="17" spans="1:17" x14ac:dyDescent="0.25">
      <c r="A17" t="s">
        <v>405</v>
      </c>
      <c r="H17" t="s">
        <v>382</v>
      </c>
      <c r="I17" t="s">
        <v>383</v>
      </c>
      <c r="J17" t="s">
        <v>406</v>
      </c>
      <c r="K17" t="s">
        <v>407</v>
      </c>
      <c r="L17" s="3" t="str">
        <v>Halton (Regional Municipality)</v>
      </c>
      <c r="M17" s="3"/>
      <c r="N17" s="3"/>
      <c r="Q17" t="s">
        <v>408</v>
      </c>
    </row>
    <row r="18" spans="1:17" x14ac:dyDescent="0.25">
      <c r="A18" t="s">
        <v>409</v>
      </c>
      <c r="H18" t="s">
        <v>382</v>
      </c>
      <c r="I18" t="s">
        <v>383</v>
      </c>
      <c r="J18" t="s">
        <v>410</v>
      </c>
      <c r="K18" t="s">
        <v>411</v>
      </c>
      <c r="L18" s="3" t="str">
        <v>Hamilton (City)</v>
      </c>
      <c r="M18" s="3"/>
      <c r="N18" s="3"/>
      <c r="Q18" t="s">
        <v>412</v>
      </c>
    </row>
    <row r="19" spans="1:17" x14ac:dyDescent="0.25">
      <c r="A19" t="s">
        <v>413</v>
      </c>
      <c r="H19" t="s">
        <v>382</v>
      </c>
      <c r="I19" t="s">
        <v>383</v>
      </c>
      <c r="J19" t="s">
        <v>414</v>
      </c>
      <c r="K19" t="s">
        <v>415</v>
      </c>
      <c r="L19" s="3" t="str">
        <v>Hastings (County)</v>
      </c>
      <c r="M19" s="3"/>
      <c r="N19" s="3"/>
      <c r="Q19" t="s">
        <v>416</v>
      </c>
    </row>
    <row r="20" spans="1:17" x14ac:dyDescent="0.25">
      <c r="A20" t="s">
        <v>417</v>
      </c>
      <c r="H20" t="s">
        <v>382</v>
      </c>
      <c r="I20" t="s">
        <v>383</v>
      </c>
      <c r="J20" t="s">
        <v>418</v>
      </c>
      <c r="K20" t="s">
        <v>419</v>
      </c>
      <c r="L20" s="3" t="str">
        <v>Huron (County)</v>
      </c>
      <c r="M20" s="3"/>
      <c r="N20" s="3"/>
      <c r="Q20" t="s">
        <v>420</v>
      </c>
    </row>
    <row r="21" spans="1:17" x14ac:dyDescent="0.25">
      <c r="A21" t="s">
        <v>421</v>
      </c>
      <c r="H21" t="s">
        <v>382</v>
      </c>
      <c r="I21" t="s">
        <v>383</v>
      </c>
      <c r="J21" t="s">
        <v>422</v>
      </c>
      <c r="K21" t="s">
        <v>423</v>
      </c>
      <c r="L21" s="3" t="str">
        <v>Kawartha Lakes (City)</v>
      </c>
      <c r="M21" s="3"/>
      <c r="N21" s="3"/>
      <c r="Q21" t="s">
        <v>424</v>
      </c>
    </row>
    <row r="22" spans="1:17" x14ac:dyDescent="0.25">
      <c r="A22" t="s">
        <v>425</v>
      </c>
      <c r="H22" t="s">
        <v>382</v>
      </c>
      <c r="I22" t="s">
        <v>383</v>
      </c>
      <c r="J22" t="s">
        <v>426</v>
      </c>
      <c r="K22" t="s">
        <v>427</v>
      </c>
      <c r="L22" s="3" t="str">
        <v>Kenora (District)</v>
      </c>
      <c r="M22" s="3"/>
      <c r="N22" s="3"/>
      <c r="Q22" t="s">
        <v>428</v>
      </c>
    </row>
    <row r="23" spans="1:17" x14ac:dyDescent="0.25">
      <c r="A23" t="s">
        <v>429</v>
      </c>
      <c r="H23" t="s">
        <v>382</v>
      </c>
      <c r="I23" t="s">
        <v>383</v>
      </c>
      <c r="J23" t="s">
        <v>430</v>
      </c>
      <c r="K23" t="s">
        <v>431</v>
      </c>
      <c r="L23" s="3" t="str">
        <v>Lambton (County)</v>
      </c>
      <c r="M23" s="3"/>
      <c r="N23" s="3"/>
      <c r="Q23" t="s">
        <v>432</v>
      </c>
    </row>
    <row r="24" spans="1:17" x14ac:dyDescent="0.25">
      <c r="A24" t="s">
        <v>433</v>
      </c>
      <c r="H24" t="s">
        <v>382</v>
      </c>
      <c r="I24" t="s">
        <v>383</v>
      </c>
      <c r="J24" t="s">
        <v>434</v>
      </c>
      <c r="K24" t="s">
        <v>435</v>
      </c>
      <c r="L24" s="3" t="str">
        <v>Lanark (County)</v>
      </c>
      <c r="M24" s="3"/>
      <c r="N24" s="3"/>
      <c r="Q24" t="s">
        <v>436</v>
      </c>
    </row>
    <row r="25" spans="1:17" x14ac:dyDescent="0.25">
      <c r="A25" t="s">
        <v>437</v>
      </c>
      <c r="H25" t="s">
        <v>382</v>
      </c>
      <c r="I25" t="s">
        <v>383</v>
      </c>
      <c r="J25" t="s">
        <v>438</v>
      </c>
      <c r="K25" t="s">
        <v>439</v>
      </c>
      <c r="L25" s="3" t="str">
        <v>Leeds and Grenville (United counties)</v>
      </c>
      <c r="M25" s="3"/>
      <c r="N25" s="3"/>
      <c r="Q25" t="s">
        <v>440</v>
      </c>
    </row>
    <row r="26" spans="1:17" x14ac:dyDescent="0.25">
      <c r="A26" t="s">
        <v>441</v>
      </c>
      <c r="H26" t="s">
        <v>382</v>
      </c>
      <c r="I26" t="s">
        <v>383</v>
      </c>
      <c r="J26" t="s">
        <v>442</v>
      </c>
      <c r="K26" t="s">
        <v>443</v>
      </c>
      <c r="L26" s="3" t="str">
        <v>Lennox and Addington (County)</v>
      </c>
      <c r="M26" s="3"/>
      <c r="N26" s="3"/>
      <c r="Q26" t="s">
        <v>444</v>
      </c>
    </row>
    <row r="27" spans="1:17" x14ac:dyDescent="0.25">
      <c r="A27" t="s">
        <v>445</v>
      </c>
      <c r="H27" t="s">
        <v>382</v>
      </c>
      <c r="I27" t="s">
        <v>383</v>
      </c>
      <c r="J27" t="s">
        <v>446</v>
      </c>
      <c r="K27" t="s">
        <v>447</v>
      </c>
      <c r="L27" s="3" t="str">
        <v>Manitoulin (District)</v>
      </c>
      <c r="M27" s="3"/>
      <c r="N27" s="3"/>
      <c r="Q27" t="s">
        <v>448</v>
      </c>
    </row>
    <row r="28" spans="1:17" x14ac:dyDescent="0.25">
      <c r="A28" t="s">
        <v>449</v>
      </c>
      <c r="H28" t="s">
        <v>382</v>
      </c>
      <c r="I28" t="s">
        <v>383</v>
      </c>
      <c r="J28" t="s">
        <v>450</v>
      </c>
      <c r="K28" t="s">
        <v>451</v>
      </c>
      <c r="L28" s="3" t="str">
        <v>Middlesex (County)</v>
      </c>
      <c r="M28" s="3"/>
      <c r="N28" s="3"/>
      <c r="Q28" t="s">
        <v>452</v>
      </c>
    </row>
    <row r="29" spans="1:17" x14ac:dyDescent="0.25">
      <c r="A29" t="s">
        <v>453</v>
      </c>
      <c r="H29" t="s">
        <v>382</v>
      </c>
      <c r="I29" t="s">
        <v>383</v>
      </c>
      <c r="J29" t="s">
        <v>454</v>
      </c>
      <c r="K29" t="s">
        <v>455</v>
      </c>
      <c r="L29" s="3" t="str">
        <v>Muskoka (Regional Municipality)</v>
      </c>
      <c r="M29" s="3"/>
      <c r="N29" s="3"/>
      <c r="Q29" t="s">
        <v>456</v>
      </c>
    </row>
    <row r="30" spans="1:17" x14ac:dyDescent="0.25">
      <c r="A30" t="s">
        <v>457</v>
      </c>
      <c r="H30" t="s">
        <v>458</v>
      </c>
      <c r="I30" t="s">
        <v>459</v>
      </c>
      <c r="J30" t="s">
        <v>460</v>
      </c>
      <c r="K30" t="s">
        <v>461</v>
      </c>
      <c r="L30" s="3" t="str">
        <v>Niagara (Regional Municipality)</v>
      </c>
      <c r="M30" s="3"/>
      <c r="N30" s="3"/>
      <c r="Q30" t="s">
        <v>462</v>
      </c>
    </row>
    <row r="31" spans="1:17" x14ac:dyDescent="0.25">
      <c r="A31" t="s">
        <v>463</v>
      </c>
      <c r="H31" t="s">
        <v>458</v>
      </c>
      <c r="I31" t="s">
        <v>459</v>
      </c>
      <c r="J31" t="s">
        <v>464</v>
      </c>
      <c r="K31" t="s">
        <v>465</v>
      </c>
      <c r="L31" s="3" t="str">
        <v>Nipissing (District)</v>
      </c>
      <c r="M31" s="3"/>
      <c r="N31" s="3"/>
      <c r="Q31" t="s">
        <v>466</v>
      </c>
    </row>
    <row r="32" spans="1:17" x14ac:dyDescent="0.25">
      <c r="A32" t="s">
        <v>467</v>
      </c>
      <c r="H32" t="s">
        <v>458</v>
      </c>
      <c r="I32" t="s">
        <v>459</v>
      </c>
      <c r="J32" t="s">
        <v>468</v>
      </c>
      <c r="K32" t="s">
        <v>469</v>
      </c>
      <c r="L32" s="3" t="str">
        <v>Norfolk (County)</v>
      </c>
      <c r="M32" s="3"/>
      <c r="N32" s="3"/>
      <c r="Q32" t="s">
        <v>470</v>
      </c>
    </row>
    <row r="33" spans="1:17" x14ac:dyDescent="0.25">
      <c r="A33" t="s">
        <v>471</v>
      </c>
      <c r="H33" t="s">
        <v>458</v>
      </c>
      <c r="I33" t="s">
        <v>459</v>
      </c>
      <c r="J33" t="s">
        <v>472</v>
      </c>
      <c r="K33" t="s">
        <v>473</v>
      </c>
      <c r="L33" s="3" t="str">
        <v>Northumberland (County)</v>
      </c>
      <c r="M33" s="3"/>
      <c r="N33" s="3"/>
      <c r="Q33" t="s">
        <v>361</v>
      </c>
    </row>
    <row r="34" spans="1:17" x14ac:dyDescent="0.25">
      <c r="A34" t="s">
        <v>474</v>
      </c>
      <c r="H34" t="s">
        <v>458</v>
      </c>
      <c r="I34" t="s">
        <v>459</v>
      </c>
      <c r="J34" t="s">
        <v>475</v>
      </c>
      <c r="K34" t="s">
        <v>476</v>
      </c>
      <c r="L34" s="3" t="str">
        <v>Ottawa (City)</v>
      </c>
      <c r="M34" s="3"/>
      <c r="N34" s="3"/>
      <c r="Q34" t="s">
        <v>477</v>
      </c>
    </row>
    <row r="35" spans="1:17" x14ac:dyDescent="0.25">
      <c r="A35" t="s">
        <v>478</v>
      </c>
      <c r="H35" t="s">
        <v>458</v>
      </c>
      <c r="I35" t="s">
        <v>459</v>
      </c>
      <c r="J35" t="s">
        <v>479</v>
      </c>
      <c r="K35" t="s">
        <v>480</v>
      </c>
      <c r="L35" s="3" t="str">
        <v>Oxford (Regional Municipality)</v>
      </c>
      <c r="M35" s="3"/>
      <c r="N35" s="3"/>
      <c r="Q35" t="s">
        <v>481</v>
      </c>
    </row>
    <row r="36" spans="1:17" x14ac:dyDescent="0.25">
      <c r="A36" t="s">
        <v>482</v>
      </c>
      <c r="H36" t="s">
        <v>458</v>
      </c>
      <c r="I36" t="s">
        <v>459</v>
      </c>
      <c r="J36" t="s">
        <v>483</v>
      </c>
      <c r="K36" t="s">
        <v>484</v>
      </c>
      <c r="L36" s="3" t="str">
        <v>Parry Sound (District)</v>
      </c>
      <c r="M36" s="3"/>
      <c r="N36" s="3"/>
      <c r="Q36" t="s">
        <v>485</v>
      </c>
    </row>
    <row r="37" spans="1:17" x14ac:dyDescent="0.25">
      <c r="A37" t="s">
        <v>486</v>
      </c>
      <c r="H37" t="s">
        <v>458</v>
      </c>
      <c r="I37" t="s">
        <v>459</v>
      </c>
      <c r="J37" t="s">
        <v>487</v>
      </c>
      <c r="K37" t="s">
        <v>488</v>
      </c>
      <c r="L37" s="3" t="str">
        <v>Peel (Regional Municipality)</v>
      </c>
      <c r="M37" s="3"/>
      <c r="N37" s="3"/>
      <c r="Q37" t="s">
        <v>489</v>
      </c>
    </row>
    <row r="38" spans="1:17" x14ac:dyDescent="0.25">
      <c r="A38" t="s">
        <v>490</v>
      </c>
      <c r="H38" t="s">
        <v>458</v>
      </c>
      <c r="I38" t="s">
        <v>459</v>
      </c>
      <c r="J38" t="s">
        <v>491</v>
      </c>
      <c r="K38" t="s">
        <v>492</v>
      </c>
      <c r="L38" s="3" t="str">
        <v>Perth (County)</v>
      </c>
      <c r="M38" s="3"/>
      <c r="N38" s="3"/>
      <c r="Q38" t="s">
        <v>493</v>
      </c>
    </row>
    <row r="39" spans="1:17" x14ac:dyDescent="0.25">
      <c r="A39" t="s">
        <v>494</v>
      </c>
      <c r="H39" t="s">
        <v>458</v>
      </c>
      <c r="I39" t="s">
        <v>459</v>
      </c>
      <c r="J39" t="s">
        <v>495</v>
      </c>
      <c r="K39" t="s">
        <v>496</v>
      </c>
      <c r="L39" s="3" t="str">
        <v>Peterborough (County)</v>
      </c>
      <c r="M39" s="3"/>
      <c r="N39" s="3"/>
      <c r="Q39" t="s">
        <v>497</v>
      </c>
    </row>
    <row r="40" spans="1:17" x14ac:dyDescent="0.25">
      <c r="A40" t="s">
        <v>498</v>
      </c>
      <c r="H40" t="s">
        <v>458</v>
      </c>
      <c r="I40" t="s">
        <v>459</v>
      </c>
      <c r="J40" t="s">
        <v>499</v>
      </c>
      <c r="K40" t="s">
        <v>500</v>
      </c>
      <c r="L40" s="3" t="str">
        <v>Prescott and Russell (United Counties)</v>
      </c>
      <c r="M40" s="3"/>
      <c r="N40" s="3"/>
      <c r="Q40" t="s">
        <v>501</v>
      </c>
    </row>
    <row r="41" spans="1:17" x14ac:dyDescent="0.25">
      <c r="A41" t="s">
        <v>502</v>
      </c>
      <c r="H41" t="s">
        <v>458</v>
      </c>
      <c r="I41" t="s">
        <v>459</v>
      </c>
      <c r="J41" t="s">
        <v>503</v>
      </c>
      <c r="K41" t="s">
        <v>504</v>
      </c>
      <c r="L41" s="3" t="str">
        <v>Prince Edward (County)</v>
      </c>
      <c r="M41" s="3"/>
      <c r="N41" s="3"/>
      <c r="Q41" t="s">
        <v>505</v>
      </c>
    </row>
    <row r="42" spans="1:17" x14ac:dyDescent="0.25">
      <c r="A42" t="s">
        <v>506</v>
      </c>
      <c r="H42" t="s">
        <v>458</v>
      </c>
      <c r="I42" t="s">
        <v>459</v>
      </c>
      <c r="J42" t="s">
        <v>507</v>
      </c>
      <c r="K42" t="s">
        <v>508</v>
      </c>
      <c r="L42" s="3" t="str">
        <v>Rainy River (District)</v>
      </c>
      <c r="M42" s="3"/>
      <c r="N42" s="3"/>
      <c r="Q42" t="s">
        <v>509</v>
      </c>
    </row>
    <row r="43" spans="1:17" x14ac:dyDescent="0.25">
      <c r="A43" t="s">
        <v>510</v>
      </c>
      <c r="H43" t="s">
        <v>458</v>
      </c>
      <c r="I43" t="s">
        <v>459</v>
      </c>
      <c r="J43" t="s">
        <v>511</v>
      </c>
      <c r="K43" t="s">
        <v>512</v>
      </c>
      <c r="L43" s="3" t="str">
        <v>Renfrew (County)</v>
      </c>
      <c r="M43" s="3"/>
      <c r="N43" s="3"/>
      <c r="Q43" t="s">
        <v>513</v>
      </c>
    </row>
    <row r="44" spans="1:17" x14ac:dyDescent="0.25">
      <c r="A44" t="s">
        <v>514</v>
      </c>
      <c r="H44" t="s">
        <v>458</v>
      </c>
      <c r="I44" t="s">
        <v>459</v>
      </c>
      <c r="J44" t="s">
        <v>515</v>
      </c>
      <c r="K44" t="s">
        <v>516</v>
      </c>
      <c r="L44" s="3" t="str">
        <v>Simcoe (County)</v>
      </c>
      <c r="M44" s="3"/>
      <c r="N44" s="3"/>
      <c r="Q44" t="s">
        <v>517</v>
      </c>
    </row>
    <row r="45" spans="1:17" x14ac:dyDescent="0.25">
      <c r="A45" t="s">
        <v>518</v>
      </c>
      <c r="H45" t="s">
        <v>458</v>
      </c>
      <c r="I45" t="s">
        <v>459</v>
      </c>
      <c r="J45" t="s">
        <v>519</v>
      </c>
      <c r="K45" t="s">
        <v>520</v>
      </c>
      <c r="L45" s="3" t="str">
        <v>Stormont, Dundas and Glengarry (United Counties)</v>
      </c>
      <c r="M45" s="3"/>
      <c r="N45" s="3"/>
      <c r="Q45" t="s">
        <v>521</v>
      </c>
    </row>
    <row r="46" spans="1:17" x14ac:dyDescent="0.25">
      <c r="A46" t="s">
        <v>522</v>
      </c>
      <c r="H46" t="s">
        <v>458</v>
      </c>
      <c r="I46" t="s">
        <v>459</v>
      </c>
      <c r="J46" t="s">
        <v>523</v>
      </c>
      <c r="K46" t="s">
        <v>524</v>
      </c>
      <c r="L46" s="3" t="str">
        <v>Sudbury (District)</v>
      </c>
      <c r="M46" s="3"/>
      <c r="N46" s="3"/>
      <c r="Q46" t="s">
        <v>525</v>
      </c>
    </row>
    <row r="47" spans="1:17" x14ac:dyDescent="0.25">
      <c r="A47" t="s">
        <v>526</v>
      </c>
      <c r="H47" t="s">
        <v>458</v>
      </c>
      <c r="I47" t="s">
        <v>459</v>
      </c>
      <c r="J47" t="s">
        <v>527</v>
      </c>
      <c r="K47" t="s">
        <v>528</v>
      </c>
      <c r="L47" s="3" t="str">
        <v>Thunder Bay (District)</v>
      </c>
      <c r="M47" s="3"/>
      <c r="N47" s="3"/>
      <c r="Q47" t="s">
        <v>529</v>
      </c>
    </row>
    <row r="48" spans="1:17" x14ac:dyDescent="0.25">
      <c r="A48" t="s">
        <v>530</v>
      </c>
      <c r="H48" t="s">
        <v>531</v>
      </c>
      <c r="I48" t="s">
        <v>532</v>
      </c>
      <c r="J48" t="s">
        <v>533</v>
      </c>
      <c r="K48" t="s">
        <v>534</v>
      </c>
      <c r="L48" s="3" t="str">
        <v>Timiskaming (District)</v>
      </c>
      <c r="M48" s="3"/>
      <c r="N48" s="3"/>
      <c r="Q48" t="s">
        <v>535</v>
      </c>
    </row>
    <row r="49" spans="1:18" x14ac:dyDescent="0.25">
      <c r="A49" t="s">
        <v>536</v>
      </c>
      <c r="H49" t="s">
        <v>531</v>
      </c>
      <c r="I49" t="s">
        <v>532</v>
      </c>
      <c r="J49" t="s">
        <v>537</v>
      </c>
      <c r="K49" t="s">
        <v>538</v>
      </c>
      <c r="L49" s="3" t="str">
        <v>Toronto (City)</v>
      </c>
      <c r="M49" s="3"/>
      <c r="N49" s="3"/>
      <c r="Q49" t="s">
        <v>539</v>
      </c>
    </row>
    <row r="50" spans="1:18" x14ac:dyDescent="0.25">
      <c r="A50" t="s">
        <v>540</v>
      </c>
      <c r="H50" t="s">
        <v>531</v>
      </c>
      <c r="I50" t="s">
        <v>532</v>
      </c>
      <c r="J50" t="s">
        <v>541</v>
      </c>
      <c r="K50" t="s">
        <v>542</v>
      </c>
      <c r="L50" s="3" t="str">
        <v>Waterloo (Regional Municipality)</v>
      </c>
      <c r="M50" s="3"/>
      <c r="N50" s="3"/>
      <c r="Q50" t="s">
        <v>543</v>
      </c>
    </row>
    <row r="51" spans="1:18" x14ac:dyDescent="0.25">
      <c r="A51" t="s">
        <v>544</v>
      </c>
      <c r="H51" t="s">
        <v>531</v>
      </c>
      <c r="I51" t="s">
        <v>532</v>
      </c>
      <c r="J51" t="s">
        <v>541</v>
      </c>
      <c r="K51" t="s">
        <v>545</v>
      </c>
      <c r="L51" s="3" t="str">
        <v>Wellington (County)</v>
      </c>
      <c r="M51" s="3"/>
      <c r="N51" s="3"/>
      <c r="Q51" t="s">
        <v>546</v>
      </c>
    </row>
    <row r="52" spans="1:18" x14ac:dyDescent="0.25">
      <c r="A52" t="s">
        <v>547</v>
      </c>
      <c r="H52" t="s">
        <v>531</v>
      </c>
      <c r="I52" t="s">
        <v>532</v>
      </c>
      <c r="J52" t="s">
        <v>541</v>
      </c>
      <c r="K52" t="s">
        <v>548</v>
      </c>
      <c r="L52" s="3" t="str">
        <v>York (Regional Municipality)</v>
      </c>
      <c r="M52" s="3"/>
      <c r="N52" s="3"/>
      <c r="Q52" t="s">
        <v>549</v>
      </c>
    </row>
    <row r="53" spans="1:18" x14ac:dyDescent="0.25">
      <c r="A53" t="s">
        <v>550</v>
      </c>
      <c r="H53" t="s">
        <v>531</v>
      </c>
      <c r="I53" t="s">
        <v>532</v>
      </c>
      <c r="J53" t="s">
        <v>551</v>
      </c>
      <c r="K53" t="s">
        <v>552</v>
      </c>
      <c r="L53" s="3"/>
      <c r="M53" s="3"/>
      <c r="N53" s="3"/>
      <c r="Q53" t="s">
        <v>553</v>
      </c>
    </row>
    <row r="54" spans="1:18" x14ac:dyDescent="0.25">
      <c r="A54" t="s">
        <v>554</v>
      </c>
      <c r="H54" t="s">
        <v>531</v>
      </c>
      <c r="I54" t="s">
        <v>532</v>
      </c>
      <c r="J54" t="s">
        <v>541</v>
      </c>
      <c r="K54" t="s">
        <v>555</v>
      </c>
      <c r="Q54" t="s">
        <v>556</v>
      </c>
    </row>
    <row r="55" spans="1:18" x14ac:dyDescent="0.25">
      <c r="A55" t="s">
        <v>557</v>
      </c>
      <c r="H55" t="s">
        <v>531</v>
      </c>
      <c r="I55" t="s">
        <v>532</v>
      </c>
      <c r="J55" t="s">
        <v>551</v>
      </c>
      <c r="K55" t="s">
        <v>558</v>
      </c>
      <c r="Q55" t="s">
        <v>559</v>
      </c>
    </row>
    <row r="56" spans="1:18" x14ac:dyDescent="0.25">
      <c r="A56" t="s">
        <v>560</v>
      </c>
      <c r="H56" t="s">
        <v>531</v>
      </c>
      <c r="I56" t="s">
        <v>532</v>
      </c>
      <c r="J56" t="s">
        <v>541</v>
      </c>
      <c r="K56" t="s">
        <v>561</v>
      </c>
      <c r="Q56" t="s">
        <v>562</v>
      </c>
    </row>
    <row r="57" spans="1:18" x14ac:dyDescent="0.25">
      <c r="A57" t="s">
        <v>563</v>
      </c>
      <c r="H57" t="s">
        <v>531</v>
      </c>
      <c r="I57" t="s">
        <v>532</v>
      </c>
      <c r="J57" t="s">
        <v>564</v>
      </c>
      <c r="K57" t="s">
        <v>565</v>
      </c>
      <c r="Q57" t="s">
        <v>566</v>
      </c>
    </row>
    <row r="58" spans="1:18" x14ac:dyDescent="0.25">
      <c r="A58" t="s">
        <v>567</v>
      </c>
      <c r="H58" t="s">
        <v>531</v>
      </c>
      <c r="I58" t="s">
        <v>532</v>
      </c>
      <c r="J58" t="s">
        <v>568</v>
      </c>
      <c r="K58" t="s">
        <v>569</v>
      </c>
      <c r="Q58" t="s">
        <v>570</v>
      </c>
    </row>
    <row r="59" spans="1:18" x14ac:dyDescent="0.25">
      <c r="A59" t="s">
        <v>571</v>
      </c>
      <c r="H59" t="s">
        <v>531</v>
      </c>
      <c r="I59" t="s">
        <v>532</v>
      </c>
      <c r="J59" t="s">
        <v>572</v>
      </c>
      <c r="K59" t="s">
        <v>573</v>
      </c>
      <c r="Q59" t="s">
        <v>574</v>
      </c>
    </row>
    <row r="60" spans="1:18" x14ac:dyDescent="0.25">
      <c r="A60" t="s">
        <v>575</v>
      </c>
      <c r="H60" t="s">
        <v>531</v>
      </c>
      <c r="I60" t="s">
        <v>532</v>
      </c>
      <c r="J60" t="s">
        <v>576</v>
      </c>
      <c r="K60" t="s">
        <v>577</v>
      </c>
      <c r="Q60" t="s">
        <v>578</v>
      </c>
    </row>
    <row r="61" spans="1:18" x14ac:dyDescent="0.25">
      <c r="A61" t="s">
        <v>579</v>
      </c>
      <c r="H61" t="s">
        <v>531</v>
      </c>
      <c r="I61" t="s">
        <v>532</v>
      </c>
      <c r="J61" t="s">
        <v>580</v>
      </c>
      <c r="K61" t="s">
        <v>581</v>
      </c>
      <c r="Q61" t="s">
        <v>582</v>
      </c>
    </row>
    <row r="62" spans="1:18" x14ac:dyDescent="0.25">
      <c r="A62" t="s">
        <v>583</v>
      </c>
      <c r="H62" t="s">
        <v>531</v>
      </c>
      <c r="I62" t="s">
        <v>532</v>
      </c>
      <c r="J62" t="s">
        <v>584</v>
      </c>
      <c r="K62" t="s">
        <v>585</v>
      </c>
      <c r="Q62" t="s">
        <v>586</v>
      </c>
    </row>
    <row r="63" spans="1:18" x14ac:dyDescent="0.25">
      <c r="A63" t="s">
        <v>587</v>
      </c>
      <c r="H63" t="s">
        <v>531</v>
      </c>
      <c r="I63" t="s">
        <v>532</v>
      </c>
      <c r="J63" t="s">
        <v>588</v>
      </c>
      <c r="K63" t="s">
        <v>589</v>
      </c>
      <c r="Q63" t="s">
        <v>590</v>
      </c>
    </row>
    <row r="64" spans="1:18" x14ac:dyDescent="0.25">
      <c r="A64" t="s">
        <v>591</v>
      </c>
      <c r="H64" t="s">
        <v>531</v>
      </c>
      <c r="I64" t="s">
        <v>532</v>
      </c>
      <c r="J64" t="s">
        <v>592</v>
      </c>
      <c r="K64" t="s">
        <v>593</v>
      </c>
      <c r="Q64" s="5" t="s">
        <v>391</v>
      </c>
      <c r="R64" s="5"/>
    </row>
    <row r="65" spans="1:11" x14ac:dyDescent="0.25">
      <c r="A65" t="s">
        <v>594</v>
      </c>
      <c r="H65" t="s">
        <v>531</v>
      </c>
      <c r="I65" t="s">
        <v>532</v>
      </c>
      <c r="J65" t="s">
        <v>595</v>
      </c>
      <c r="K65" t="s">
        <v>596</v>
      </c>
    </row>
    <row r="66" spans="1:11" x14ac:dyDescent="0.25">
      <c r="A66" t="s">
        <v>597</v>
      </c>
      <c r="H66" t="s">
        <v>531</v>
      </c>
      <c r="I66" t="s">
        <v>532</v>
      </c>
      <c r="J66" t="s">
        <v>598</v>
      </c>
      <c r="K66" t="s">
        <v>599</v>
      </c>
    </row>
    <row r="67" spans="1:11" x14ac:dyDescent="0.25">
      <c r="A67" t="s">
        <v>600</v>
      </c>
      <c r="H67" t="s">
        <v>531</v>
      </c>
      <c r="I67" t="s">
        <v>532</v>
      </c>
      <c r="J67" t="s">
        <v>601</v>
      </c>
      <c r="K67" t="s">
        <v>602</v>
      </c>
    </row>
    <row r="68" spans="1:11" x14ac:dyDescent="0.25">
      <c r="A68" t="s">
        <v>603</v>
      </c>
      <c r="H68" t="s">
        <v>531</v>
      </c>
      <c r="I68" t="s">
        <v>532</v>
      </c>
      <c r="J68" t="s">
        <v>604</v>
      </c>
      <c r="K68" t="s">
        <v>605</v>
      </c>
    </row>
    <row r="69" spans="1:11" x14ac:dyDescent="0.25">
      <c r="A69" t="s">
        <v>606</v>
      </c>
      <c r="H69" t="s">
        <v>531</v>
      </c>
      <c r="I69" t="s">
        <v>532</v>
      </c>
      <c r="J69" t="s">
        <v>607</v>
      </c>
      <c r="K69" t="s">
        <v>608</v>
      </c>
    </row>
    <row r="70" spans="1:11" x14ac:dyDescent="0.25">
      <c r="A70" t="s">
        <v>609</v>
      </c>
      <c r="H70" t="s">
        <v>531</v>
      </c>
      <c r="I70" t="s">
        <v>532</v>
      </c>
      <c r="J70" t="s">
        <v>610</v>
      </c>
      <c r="K70" t="s">
        <v>611</v>
      </c>
    </row>
    <row r="71" spans="1:11" x14ac:dyDescent="0.25">
      <c r="A71" t="s">
        <v>612</v>
      </c>
      <c r="H71" t="s">
        <v>531</v>
      </c>
      <c r="I71" t="s">
        <v>532</v>
      </c>
      <c r="J71" t="s">
        <v>613</v>
      </c>
      <c r="K71" t="s">
        <v>614</v>
      </c>
    </row>
    <row r="72" spans="1:11" x14ac:dyDescent="0.25">
      <c r="A72" t="s">
        <v>615</v>
      </c>
      <c r="H72" t="s">
        <v>531</v>
      </c>
      <c r="I72" t="s">
        <v>532</v>
      </c>
      <c r="J72" t="s">
        <v>616</v>
      </c>
      <c r="K72" t="s">
        <v>617</v>
      </c>
    </row>
    <row r="73" spans="1:11" x14ac:dyDescent="0.25">
      <c r="A73" t="s">
        <v>618</v>
      </c>
      <c r="H73" t="s">
        <v>531</v>
      </c>
      <c r="I73" t="s">
        <v>532</v>
      </c>
      <c r="J73" t="s">
        <v>619</v>
      </c>
      <c r="K73" t="s">
        <v>620</v>
      </c>
    </row>
    <row r="74" spans="1:11" x14ac:dyDescent="0.25">
      <c r="A74" t="s">
        <v>621</v>
      </c>
      <c r="H74" t="s">
        <v>531</v>
      </c>
      <c r="I74" t="s">
        <v>532</v>
      </c>
      <c r="J74" t="s">
        <v>622</v>
      </c>
      <c r="K74" t="s">
        <v>623</v>
      </c>
    </row>
    <row r="75" spans="1:11" x14ac:dyDescent="0.25">
      <c r="A75" t="s">
        <v>624</v>
      </c>
      <c r="H75" t="s">
        <v>531</v>
      </c>
      <c r="I75" t="s">
        <v>532</v>
      </c>
      <c r="J75" t="s">
        <v>625</v>
      </c>
      <c r="K75" t="s">
        <v>626</v>
      </c>
    </row>
    <row r="76" spans="1:11" x14ac:dyDescent="0.25">
      <c r="A76" t="s">
        <v>627</v>
      </c>
      <c r="H76" t="s">
        <v>531</v>
      </c>
      <c r="I76" t="s">
        <v>532</v>
      </c>
      <c r="J76" t="s">
        <v>628</v>
      </c>
      <c r="K76" t="s">
        <v>629</v>
      </c>
    </row>
    <row r="77" spans="1:11" x14ac:dyDescent="0.25">
      <c r="A77" t="s">
        <v>630</v>
      </c>
      <c r="H77" t="s">
        <v>531</v>
      </c>
      <c r="I77" t="s">
        <v>532</v>
      </c>
      <c r="J77" t="s">
        <v>631</v>
      </c>
      <c r="K77" t="s">
        <v>632</v>
      </c>
    </row>
    <row r="78" spans="1:11" x14ac:dyDescent="0.25">
      <c r="A78" t="s">
        <v>633</v>
      </c>
      <c r="H78" t="s">
        <v>531</v>
      </c>
      <c r="I78" t="s">
        <v>532</v>
      </c>
      <c r="J78" t="s">
        <v>622</v>
      </c>
      <c r="K78" t="s">
        <v>634</v>
      </c>
    </row>
    <row r="79" spans="1:11" x14ac:dyDescent="0.25">
      <c r="A79" t="s">
        <v>635</v>
      </c>
      <c r="H79" t="s">
        <v>531</v>
      </c>
      <c r="I79" t="s">
        <v>532</v>
      </c>
      <c r="J79" t="s">
        <v>622</v>
      </c>
      <c r="K79" t="s">
        <v>636</v>
      </c>
    </row>
    <row r="80" spans="1:11" x14ac:dyDescent="0.25">
      <c r="A80" t="s">
        <v>637</v>
      </c>
      <c r="H80" t="s">
        <v>531</v>
      </c>
      <c r="I80" t="s">
        <v>532</v>
      </c>
      <c r="J80" t="s">
        <v>638</v>
      </c>
      <c r="K80" t="s">
        <v>639</v>
      </c>
    </row>
    <row r="81" spans="1:11" x14ac:dyDescent="0.25">
      <c r="A81" t="s">
        <v>640</v>
      </c>
      <c r="H81" t="s">
        <v>531</v>
      </c>
      <c r="I81" t="s">
        <v>532</v>
      </c>
      <c r="J81" t="s">
        <v>638</v>
      </c>
      <c r="K81" t="s">
        <v>641</v>
      </c>
    </row>
    <row r="82" spans="1:11" x14ac:dyDescent="0.25">
      <c r="A82" t="s">
        <v>642</v>
      </c>
      <c r="H82" t="s">
        <v>531</v>
      </c>
      <c r="I82" t="s">
        <v>532</v>
      </c>
      <c r="J82" t="s">
        <v>638</v>
      </c>
      <c r="K82" t="s">
        <v>643</v>
      </c>
    </row>
    <row r="83" spans="1:11" x14ac:dyDescent="0.25">
      <c r="A83" t="s">
        <v>644</v>
      </c>
      <c r="H83" t="s">
        <v>531</v>
      </c>
      <c r="I83" t="s">
        <v>532</v>
      </c>
      <c r="J83" t="s">
        <v>638</v>
      </c>
      <c r="K83" t="s">
        <v>645</v>
      </c>
    </row>
    <row r="84" spans="1:11" x14ac:dyDescent="0.25">
      <c r="A84" t="s">
        <v>646</v>
      </c>
      <c r="H84" t="s">
        <v>531</v>
      </c>
      <c r="I84" t="s">
        <v>532</v>
      </c>
      <c r="J84" t="s">
        <v>638</v>
      </c>
      <c r="K84" t="s">
        <v>647</v>
      </c>
    </row>
    <row r="85" spans="1:11" x14ac:dyDescent="0.25">
      <c r="A85" t="s">
        <v>648</v>
      </c>
      <c r="H85" t="s">
        <v>531</v>
      </c>
      <c r="I85" t="s">
        <v>532</v>
      </c>
      <c r="J85" t="s">
        <v>638</v>
      </c>
      <c r="K85" t="s">
        <v>649</v>
      </c>
    </row>
    <row r="86" spans="1:11" x14ac:dyDescent="0.25">
      <c r="A86" t="s">
        <v>650</v>
      </c>
      <c r="H86" t="s">
        <v>531</v>
      </c>
      <c r="I86" t="s">
        <v>532</v>
      </c>
      <c r="J86" t="s">
        <v>638</v>
      </c>
      <c r="K86" t="s">
        <v>651</v>
      </c>
    </row>
    <row r="87" spans="1:11" x14ac:dyDescent="0.25">
      <c r="A87" t="s">
        <v>652</v>
      </c>
      <c r="H87" t="s">
        <v>531</v>
      </c>
      <c r="I87" t="s">
        <v>532</v>
      </c>
      <c r="J87" t="s">
        <v>638</v>
      </c>
      <c r="K87" t="s">
        <v>653</v>
      </c>
    </row>
    <row r="88" spans="1:11" x14ac:dyDescent="0.25">
      <c r="A88" t="s">
        <v>654</v>
      </c>
      <c r="H88" t="s">
        <v>531</v>
      </c>
      <c r="I88" t="s">
        <v>532</v>
      </c>
      <c r="J88" t="s">
        <v>638</v>
      </c>
      <c r="K88" t="s">
        <v>655</v>
      </c>
    </row>
    <row r="89" spans="1:11" x14ac:dyDescent="0.25">
      <c r="A89" t="s">
        <v>656</v>
      </c>
      <c r="H89" t="s">
        <v>531</v>
      </c>
      <c r="I89" t="s">
        <v>532</v>
      </c>
      <c r="J89" t="s">
        <v>638</v>
      </c>
      <c r="K89" t="s">
        <v>657</v>
      </c>
    </row>
    <row r="90" spans="1:11" x14ac:dyDescent="0.25">
      <c r="A90" t="s">
        <v>658</v>
      </c>
      <c r="H90" t="s">
        <v>531</v>
      </c>
      <c r="I90" t="s">
        <v>532</v>
      </c>
      <c r="J90" t="s">
        <v>638</v>
      </c>
      <c r="K90" t="s">
        <v>659</v>
      </c>
    </row>
    <row r="91" spans="1:11" x14ac:dyDescent="0.25">
      <c r="A91" t="s">
        <v>660</v>
      </c>
      <c r="H91" t="s">
        <v>531</v>
      </c>
      <c r="I91" t="s">
        <v>532</v>
      </c>
      <c r="J91" t="s">
        <v>638</v>
      </c>
      <c r="K91" t="s">
        <v>661</v>
      </c>
    </row>
    <row r="92" spans="1:11" x14ac:dyDescent="0.25">
      <c r="A92" t="s">
        <v>662</v>
      </c>
      <c r="H92" t="s">
        <v>531</v>
      </c>
      <c r="I92" t="s">
        <v>532</v>
      </c>
      <c r="J92" t="s">
        <v>638</v>
      </c>
      <c r="K92" t="s">
        <v>663</v>
      </c>
    </row>
    <row r="93" spans="1:11" x14ac:dyDescent="0.25">
      <c r="A93" t="s">
        <v>664</v>
      </c>
      <c r="H93" t="s">
        <v>531</v>
      </c>
      <c r="I93" t="s">
        <v>532</v>
      </c>
      <c r="J93" t="s">
        <v>638</v>
      </c>
      <c r="K93" t="s">
        <v>665</v>
      </c>
    </row>
    <row r="94" spans="1:11" x14ac:dyDescent="0.25">
      <c r="A94" t="s">
        <v>666</v>
      </c>
      <c r="H94" t="s">
        <v>531</v>
      </c>
      <c r="I94" t="s">
        <v>532</v>
      </c>
      <c r="J94" t="s">
        <v>638</v>
      </c>
      <c r="K94" t="s">
        <v>667</v>
      </c>
    </row>
    <row r="95" spans="1:11" x14ac:dyDescent="0.25">
      <c r="A95" t="s">
        <v>668</v>
      </c>
      <c r="H95" t="s">
        <v>531</v>
      </c>
      <c r="I95" t="s">
        <v>532</v>
      </c>
      <c r="J95" t="s">
        <v>638</v>
      </c>
      <c r="K95" t="s">
        <v>669</v>
      </c>
    </row>
    <row r="96" spans="1:11" x14ac:dyDescent="0.25">
      <c r="A96" t="s">
        <v>670</v>
      </c>
      <c r="H96" t="s">
        <v>531</v>
      </c>
      <c r="I96" t="s">
        <v>532</v>
      </c>
      <c r="J96" t="s">
        <v>638</v>
      </c>
      <c r="K96" t="s">
        <v>671</v>
      </c>
    </row>
    <row r="97" spans="1:11" x14ac:dyDescent="0.25">
      <c r="A97" t="s">
        <v>672</v>
      </c>
      <c r="H97" t="s">
        <v>531</v>
      </c>
      <c r="I97" t="s">
        <v>532</v>
      </c>
      <c r="J97" t="s">
        <v>673</v>
      </c>
      <c r="K97" t="s">
        <v>674</v>
      </c>
    </row>
    <row r="98" spans="1:11" x14ac:dyDescent="0.25">
      <c r="A98" t="s">
        <v>675</v>
      </c>
      <c r="H98" t="s">
        <v>676</v>
      </c>
      <c r="I98" t="s">
        <v>677</v>
      </c>
      <c r="J98" t="s">
        <v>678</v>
      </c>
      <c r="K98" t="s">
        <v>679</v>
      </c>
    </row>
    <row r="99" spans="1:11" x14ac:dyDescent="0.25">
      <c r="A99" t="s">
        <v>680</v>
      </c>
      <c r="H99" t="s">
        <v>676</v>
      </c>
      <c r="I99" t="s">
        <v>677</v>
      </c>
      <c r="J99" t="s">
        <v>681</v>
      </c>
      <c r="K99" t="s">
        <v>682</v>
      </c>
    </row>
    <row r="100" spans="1:11" x14ac:dyDescent="0.25">
      <c r="A100" t="s">
        <v>683</v>
      </c>
      <c r="H100" t="s">
        <v>676</v>
      </c>
      <c r="I100" t="s">
        <v>677</v>
      </c>
      <c r="J100" t="s">
        <v>684</v>
      </c>
      <c r="K100" t="s">
        <v>685</v>
      </c>
    </row>
    <row r="101" spans="1:11" x14ac:dyDescent="0.25">
      <c r="A101" t="s">
        <v>686</v>
      </c>
      <c r="H101" t="s">
        <v>676</v>
      </c>
      <c r="I101" t="s">
        <v>677</v>
      </c>
      <c r="J101" t="s">
        <v>687</v>
      </c>
      <c r="K101" t="s">
        <v>688</v>
      </c>
    </row>
    <row r="102" spans="1:11" x14ac:dyDescent="0.25">
      <c r="A102" t="s">
        <v>689</v>
      </c>
      <c r="H102" t="s">
        <v>676</v>
      </c>
      <c r="I102" t="s">
        <v>677</v>
      </c>
      <c r="J102" t="s">
        <v>690</v>
      </c>
      <c r="K102" t="s">
        <v>691</v>
      </c>
    </row>
    <row r="103" spans="1:11" x14ac:dyDescent="0.25">
      <c r="A103" t="s">
        <v>692</v>
      </c>
      <c r="H103" t="s">
        <v>676</v>
      </c>
      <c r="I103" t="s">
        <v>677</v>
      </c>
      <c r="J103" t="s">
        <v>693</v>
      </c>
      <c r="K103" t="s">
        <v>694</v>
      </c>
    </row>
    <row r="104" spans="1:11" x14ac:dyDescent="0.25">
      <c r="A104" t="s">
        <v>695</v>
      </c>
      <c r="H104" t="s">
        <v>676</v>
      </c>
      <c r="I104" t="s">
        <v>677</v>
      </c>
      <c r="J104" t="s">
        <v>696</v>
      </c>
      <c r="K104" t="s">
        <v>697</v>
      </c>
    </row>
    <row r="105" spans="1:11" x14ac:dyDescent="0.25">
      <c r="A105" t="s">
        <v>698</v>
      </c>
      <c r="H105" t="s">
        <v>676</v>
      </c>
      <c r="I105" t="s">
        <v>677</v>
      </c>
      <c r="J105" t="s">
        <v>699</v>
      </c>
      <c r="K105" t="s">
        <v>700</v>
      </c>
    </row>
    <row r="106" spans="1:11" x14ac:dyDescent="0.25">
      <c r="A106" t="s">
        <v>701</v>
      </c>
      <c r="H106" t="s">
        <v>676</v>
      </c>
      <c r="I106" t="s">
        <v>677</v>
      </c>
      <c r="J106" t="s">
        <v>702</v>
      </c>
      <c r="K106" t="s">
        <v>703</v>
      </c>
    </row>
    <row r="107" spans="1:11" x14ac:dyDescent="0.25">
      <c r="A107" t="s">
        <v>704</v>
      </c>
      <c r="H107" t="s">
        <v>676</v>
      </c>
      <c r="I107" t="s">
        <v>677</v>
      </c>
      <c r="J107" t="s">
        <v>705</v>
      </c>
      <c r="K107" t="s">
        <v>706</v>
      </c>
    </row>
    <row r="108" spans="1:11" x14ac:dyDescent="0.25">
      <c r="A108" t="s">
        <v>707</v>
      </c>
      <c r="H108" t="s">
        <v>676</v>
      </c>
      <c r="I108" t="s">
        <v>677</v>
      </c>
      <c r="J108" t="s">
        <v>708</v>
      </c>
      <c r="K108" t="s">
        <v>709</v>
      </c>
    </row>
    <row r="109" spans="1:11" x14ac:dyDescent="0.25">
      <c r="A109" t="s">
        <v>710</v>
      </c>
      <c r="H109" t="s">
        <v>676</v>
      </c>
      <c r="I109" t="s">
        <v>677</v>
      </c>
      <c r="J109" t="s">
        <v>711</v>
      </c>
      <c r="K109" t="s">
        <v>712</v>
      </c>
    </row>
    <row r="110" spans="1:11" x14ac:dyDescent="0.25">
      <c r="A110" t="s">
        <v>713</v>
      </c>
      <c r="H110" t="s">
        <v>676</v>
      </c>
      <c r="I110" t="s">
        <v>677</v>
      </c>
      <c r="J110" t="s">
        <v>714</v>
      </c>
      <c r="K110" t="s">
        <v>715</v>
      </c>
    </row>
    <row r="111" spans="1:11" x14ac:dyDescent="0.25">
      <c r="A111" t="s">
        <v>716</v>
      </c>
      <c r="H111" t="s">
        <v>676</v>
      </c>
      <c r="I111" t="s">
        <v>677</v>
      </c>
      <c r="J111" t="s">
        <v>717</v>
      </c>
      <c r="K111" t="s">
        <v>718</v>
      </c>
    </row>
    <row r="112" spans="1:11" x14ac:dyDescent="0.25">
      <c r="A112" t="s">
        <v>719</v>
      </c>
      <c r="H112" t="s">
        <v>676</v>
      </c>
      <c r="I112" t="s">
        <v>677</v>
      </c>
      <c r="J112" t="s">
        <v>720</v>
      </c>
      <c r="K112" t="s">
        <v>721</v>
      </c>
    </row>
    <row r="113" spans="1:11" x14ac:dyDescent="0.25">
      <c r="A113" t="s">
        <v>722</v>
      </c>
      <c r="H113" t="s">
        <v>676</v>
      </c>
      <c r="I113" t="s">
        <v>677</v>
      </c>
      <c r="J113" t="s">
        <v>723</v>
      </c>
      <c r="K113" t="s">
        <v>724</v>
      </c>
    </row>
    <row r="114" spans="1:11" x14ac:dyDescent="0.25">
      <c r="A114" t="s">
        <v>725</v>
      </c>
      <c r="H114" t="s">
        <v>676</v>
      </c>
      <c r="I114" t="s">
        <v>677</v>
      </c>
      <c r="J114" t="s">
        <v>726</v>
      </c>
      <c r="K114" t="s">
        <v>727</v>
      </c>
    </row>
    <row r="115" spans="1:11" x14ac:dyDescent="0.25">
      <c r="A115" t="s">
        <v>728</v>
      </c>
      <c r="H115" t="s">
        <v>676</v>
      </c>
      <c r="I115" t="s">
        <v>677</v>
      </c>
      <c r="J115" t="s">
        <v>729</v>
      </c>
      <c r="K115" t="s">
        <v>730</v>
      </c>
    </row>
    <row r="116" spans="1:11" x14ac:dyDescent="0.25">
      <c r="A116" t="s">
        <v>731</v>
      </c>
      <c r="H116" t="s">
        <v>676</v>
      </c>
      <c r="I116" t="s">
        <v>677</v>
      </c>
      <c r="J116" t="s">
        <v>732</v>
      </c>
      <c r="K116" t="s">
        <v>733</v>
      </c>
    </row>
    <row r="117" spans="1:11" x14ac:dyDescent="0.25">
      <c r="A117" t="s">
        <v>734</v>
      </c>
      <c r="H117" t="s">
        <v>676</v>
      </c>
      <c r="I117" t="s">
        <v>677</v>
      </c>
      <c r="J117" t="s">
        <v>735</v>
      </c>
      <c r="K117" t="s">
        <v>736</v>
      </c>
    </row>
    <row r="118" spans="1:11" x14ac:dyDescent="0.25">
      <c r="A118" t="s">
        <v>737</v>
      </c>
      <c r="H118" t="s">
        <v>676</v>
      </c>
      <c r="I118" t="s">
        <v>677</v>
      </c>
      <c r="J118" t="s">
        <v>738</v>
      </c>
      <c r="K118" t="s">
        <v>739</v>
      </c>
    </row>
    <row r="119" spans="1:11" x14ac:dyDescent="0.25">
      <c r="A119" t="s">
        <v>740</v>
      </c>
      <c r="H119" t="s">
        <v>676</v>
      </c>
      <c r="I119" t="s">
        <v>677</v>
      </c>
      <c r="J119" t="s">
        <v>741</v>
      </c>
      <c r="K119" t="s">
        <v>742</v>
      </c>
    </row>
    <row r="120" spans="1:11" x14ac:dyDescent="0.25">
      <c r="A120" t="s">
        <v>743</v>
      </c>
      <c r="H120" t="s">
        <v>744</v>
      </c>
      <c r="I120" t="s">
        <v>745</v>
      </c>
      <c r="J120" t="s">
        <v>746</v>
      </c>
      <c r="K120" t="s">
        <v>747</v>
      </c>
    </row>
    <row r="121" spans="1:11" x14ac:dyDescent="0.25">
      <c r="A121" t="s">
        <v>748</v>
      </c>
      <c r="H121" t="s">
        <v>744</v>
      </c>
      <c r="I121" t="s">
        <v>745</v>
      </c>
      <c r="J121" t="s">
        <v>749</v>
      </c>
      <c r="K121" t="s">
        <v>750</v>
      </c>
    </row>
    <row r="122" spans="1:11" x14ac:dyDescent="0.25">
      <c r="A122" t="s">
        <v>751</v>
      </c>
      <c r="H122" t="s">
        <v>744</v>
      </c>
      <c r="I122" t="s">
        <v>745</v>
      </c>
      <c r="J122" t="s">
        <v>746</v>
      </c>
      <c r="K122" t="s">
        <v>752</v>
      </c>
    </row>
    <row r="123" spans="1:11" x14ac:dyDescent="0.25">
      <c r="A123" t="s">
        <v>753</v>
      </c>
      <c r="H123" t="s">
        <v>744</v>
      </c>
      <c r="I123" t="s">
        <v>745</v>
      </c>
      <c r="J123" t="s">
        <v>746</v>
      </c>
      <c r="K123" t="s">
        <v>754</v>
      </c>
    </row>
    <row r="124" spans="1:11" x14ac:dyDescent="0.25">
      <c r="A124" t="s">
        <v>755</v>
      </c>
      <c r="H124" t="s">
        <v>744</v>
      </c>
      <c r="I124" t="s">
        <v>745</v>
      </c>
      <c r="J124" t="s">
        <v>746</v>
      </c>
      <c r="K124" t="s">
        <v>756</v>
      </c>
    </row>
    <row r="125" spans="1:11" x14ac:dyDescent="0.25">
      <c r="A125" t="s">
        <v>757</v>
      </c>
      <c r="H125" t="s">
        <v>744</v>
      </c>
      <c r="I125" t="s">
        <v>745</v>
      </c>
      <c r="J125" t="s">
        <v>749</v>
      </c>
      <c r="K125" t="s">
        <v>758</v>
      </c>
    </row>
    <row r="126" spans="1:11" x14ac:dyDescent="0.25">
      <c r="A126" t="s">
        <v>759</v>
      </c>
      <c r="H126" t="s">
        <v>744</v>
      </c>
      <c r="I126" t="s">
        <v>745</v>
      </c>
      <c r="J126" t="s">
        <v>749</v>
      </c>
      <c r="K126" t="s">
        <v>760</v>
      </c>
    </row>
    <row r="127" spans="1:11" x14ac:dyDescent="0.25">
      <c r="A127" t="s">
        <v>761</v>
      </c>
      <c r="H127" t="s">
        <v>744</v>
      </c>
      <c r="I127" t="s">
        <v>745</v>
      </c>
      <c r="J127" t="s">
        <v>746</v>
      </c>
      <c r="K127" t="s">
        <v>762</v>
      </c>
    </row>
    <row r="128" spans="1:11" x14ac:dyDescent="0.25">
      <c r="A128" t="s">
        <v>763</v>
      </c>
      <c r="H128" t="s">
        <v>744</v>
      </c>
      <c r="I128" t="s">
        <v>745</v>
      </c>
      <c r="J128" t="s">
        <v>749</v>
      </c>
      <c r="K128" t="s">
        <v>764</v>
      </c>
    </row>
    <row r="129" spans="1:11" x14ac:dyDescent="0.25">
      <c r="A129" t="s">
        <v>765</v>
      </c>
      <c r="H129" t="s">
        <v>744</v>
      </c>
      <c r="I129" t="s">
        <v>745</v>
      </c>
      <c r="J129" t="s">
        <v>746</v>
      </c>
      <c r="K129" t="s">
        <v>766</v>
      </c>
    </row>
    <row r="130" spans="1:11" x14ac:dyDescent="0.25">
      <c r="A130" t="s">
        <v>767</v>
      </c>
      <c r="H130" t="s">
        <v>744</v>
      </c>
      <c r="I130" t="s">
        <v>745</v>
      </c>
      <c r="J130" t="s">
        <v>768</v>
      </c>
      <c r="K130" t="s">
        <v>769</v>
      </c>
    </row>
    <row r="131" spans="1:11" x14ac:dyDescent="0.25">
      <c r="A131" t="s">
        <v>770</v>
      </c>
      <c r="H131" t="s">
        <v>744</v>
      </c>
      <c r="I131" t="s">
        <v>745</v>
      </c>
      <c r="J131" t="s">
        <v>771</v>
      </c>
      <c r="K131" t="s">
        <v>772</v>
      </c>
    </row>
    <row r="132" spans="1:11" x14ac:dyDescent="0.25">
      <c r="A132" t="s">
        <v>773</v>
      </c>
      <c r="H132" t="s">
        <v>744</v>
      </c>
      <c r="I132" t="s">
        <v>745</v>
      </c>
      <c r="J132" t="s">
        <v>774</v>
      </c>
      <c r="K132" t="s">
        <v>775</v>
      </c>
    </row>
    <row r="133" spans="1:11" x14ac:dyDescent="0.25">
      <c r="A133" t="s">
        <v>776</v>
      </c>
      <c r="H133" t="s">
        <v>744</v>
      </c>
      <c r="I133" t="s">
        <v>745</v>
      </c>
      <c r="J133" t="s">
        <v>777</v>
      </c>
      <c r="K133" t="s">
        <v>778</v>
      </c>
    </row>
    <row r="134" spans="1:11" x14ac:dyDescent="0.25">
      <c r="A134" t="s">
        <v>779</v>
      </c>
      <c r="H134" t="s">
        <v>744</v>
      </c>
      <c r="I134" t="s">
        <v>745</v>
      </c>
      <c r="J134" t="s">
        <v>780</v>
      </c>
      <c r="K134" t="s">
        <v>781</v>
      </c>
    </row>
    <row r="135" spans="1:11" x14ac:dyDescent="0.25">
      <c r="A135" t="s">
        <v>782</v>
      </c>
      <c r="H135" t="s">
        <v>744</v>
      </c>
      <c r="I135" t="s">
        <v>745</v>
      </c>
      <c r="J135" t="s">
        <v>783</v>
      </c>
      <c r="K135" t="s">
        <v>784</v>
      </c>
    </row>
    <row r="136" spans="1:11" x14ac:dyDescent="0.25">
      <c r="A136" t="s">
        <v>785</v>
      </c>
      <c r="H136" t="s">
        <v>744</v>
      </c>
      <c r="I136" t="s">
        <v>745</v>
      </c>
      <c r="J136" t="s">
        <v>786</v>
      </c>
      <c r="K136" t="s">
        <v>787</v>
      </c>
    </row>
    <row r="137" spans="1:11" x14ac:dyDescent="0.25">
      <c r="A137" t="s">
        <v>788</v>
      </c>
      <c r="H137" t="s">
        <v>744</v>
      </c>
      <c r="I137" t="s">
        <v>745</v>
      </c>
      <c r="J137" t="s">
        <v>749</v>
      </c>
      <c r="K137" t="s">
        <v>789</v>
      </c>
    </row>
    <row r="138" spans="1:11" x14ac:dyDescent="0.25">
      <c r="A138" t="s">
        <v>790</v>
      </c>
      <c r="H138" t="s">
        <v>744</v>
      </c>
      <c r="I138" t="s">
        <v>745</v>
      </c>
      <c r="J138" t="s">
        <v>791</v>
      </c>
      <c r="K138" t="s">
        <v>792</v>
      </c>
    </row>
    <row r="139" spans="1:11" x14ac:dyDescent="0.25">
      <c r="A139" t="s">
        <v>793</v>
      </c>
      <c r="H139" t="s">
        <v>744</v>
      </c>
      <c r="I139" t="s">
        <v>745</v>
      </c>
      <c r="J139" t="s">
        <v>794</v>
      </c>
      <c r="K139" t="s">
        <v>795</v>
      </c>
    </row>
    <row r="140" spans="1:11" x14ac:dyDescent="0.25">
      <c r="A140" t="s">
        <v>796</v>
      </c>
      <c r="H140" t="s">
        <v>744</v>
      </c>
      <c r="I140" t="s">
        <v>745</v>
      </c>
      <c r="J140" t="s">
        <v>797</v>
      </c>
      <c r="K140" t="s">
        <v>798</v>
      </c>
    </row>
    <row r="141" spans="1:11" x14ac:dyDescent="0.25">
      <c r="A141" t="s">
        <v>799</v>
      </c>
      <c r="H141" t="s">
        <v>744</v>
      </c>
      <c r="I141" t="s">
        <v>745</v>
      </c>
      <c r="J141" t="s">
        <v>800</v>
      </c>
      <c r="K141" t="s">
        <v>801</v>
      </c>
    </row>
    <row r="142" spans="1:11" x14ac:dyDescent="0.25">
      <c r="A142" t="s">
        <v>802</v>
      </c>
      <c r="H142" t="s">
        <v>744</v>
      </c>
      <c r="I142" t="s">
        <v>745</v>
      </c>
      <c r="J142" t="s">
        <v>803</v>
      </c>
      <c r="K142" t="s">
        <v>804</v>
      </c>
    </row>
    <row r="143" spans="1:11" x14ac:dyDescent="0.25">
      <c r="A143" t="s">
        <v>805</v>
      </c>
      <c r="H143" t="s">
        <v>744</v>
      </c>
      <c r="I143" t="s">
        <v>745</v>
      </c>
      <c r="J143" t="s">
        <v>806</v>
      </c>
      <c r="K143" t="s">
        <v>807</v>
      </c>
    </row>
    <row r="144" spans="1:11" x14ac:dyDescent="0.25">
      <c r="A144" t="s">
        <v>808</v>
      </c>
      <c r="H144" t="s">
        <v>744</v>
      </c>
      <c r="I144" t="s">
        <v>745</v>
      </c>
      <c r="J144" t="s">
        <v>809</v>
      </c>
      <c r="K144" t="s">
        <v>810</v>
      </c>
    </row>
    <row r="145" spans="1:11" x14ac:dyDescent="0.25">
      <c r="A145" t="s">
        <v>811</v>
      </c>
      <c r="H145" t="s">
        <v>744</v>
      </c>
      <c r="I145" t="s">
        <v>745</v>
      </c>
      <c r="J145" t="s">
        <v>806</v>
      </c>
      <c r="K145" t="s">
        <v>812</v>
      </c>
    </row>
    <row r="146" spans="1:11" x14ac:dyDescent="0.25">
      <c r="A146" t="s">
        <v>813</v>
      </c>
      <c r="H146" t="s">
        <v>744</v>
      </c>
      <c r="I146" t="s">
        <v>745</v>
      </c>
      <c r="J146" t="s">
        <v>806</v>
      </c>
      <c r="K146" t="s">
        <v>814</v>
      </c>
    </row>
    <row r="147" spans="1:11" x14ac:dyDescent="0.25">
      <c r="A147" t="s">
        <v>815</v>
      </c>
      <c r="H147" t="s">
        <v>744</v>
      </c>
      <c r="I147" t="s">
        <v>745</v>
      </c>
      <c r="J147" t="s">
        <v>806</v>
      </c>
      <c r="K147" t="s">
        <v>816</v>
      </c>
    </row>
    <row r="148" spans="1:11" x14ac:dyDescent="0.25">
      <c r="A148" t="s">
        <v>817</v>
      </c>
      <c r="H148" t="s">
        <v>744</v>
      </c>
      <c r="I148" t="s">
        <v>745</v>
      </c>
      <c r="J148" t="s">
        <v>806</v>
      </c>
      <c r="K148" t="s">
        <v>818</v>
      </c>
    </row>
    <row r="149" spans="1:11" x14ac:dyDescent="0.25">
      <c r="A149" t="s">
        <v>819</v>
      </c>
      <c r="H149" t="s">
        <v>744</v>
      </c>
      <c r="I149" t="s">
        <v>745</v>
      </c>
      <c r="J149" t="s">
        <v>806</v>
      </c>
      <c r="K149" t="s">
        <v>820</v>
      </c>
    </row>
    <row r="150" spans="1:11" x14ac:dyDescent="0.25">
      <c r="A150" t="s">
        <v>821</v>
      </c>
      <c r="H150" t="s">
        <v>744</v>
      </c>
      <c r="I150" t="s">
        <v>745</v>
      </c>
      <c r="J150" t="s">
        <v>806</v>
      </c>
      <c r="K150" t="s">
        <v>822</v>
      </c>
    </row>
    <row r="151" spans="1:11" x14ac:dyDescent="0.25">
      <c r="A151" t="s">
        <v>823</v>
      </c>
      <c r="H151" t="s">
        <v>744</v>
      </c>
      <c r="I151" t="s">
        <v>745</v>
      </c>
      <c r="J151" t="s">
        <v>824</v>
      </c>
      <c r="K151" t="s">
        <v>825</v>
      </c>
    </row>
    <row r="152" spans="1:11" x14ac:dyDescent="0.25">
      <c r="A152" t="s">
        <v>826</v>
      </c>
      <c r="H152" t="s">
        <v>744</v>
      </c>
      <c r="I152" t="s">
        <v>745</v>
      </c>
      <c r="J152" t="s">
        <v>827</v>
      </c>
      <c r="K152" t="s">
        <v>828</v>
      </c>
    </row>
    <row r="153" spans="1:11" x14ac:dyDescent="0.25">
      <c r="A153" t="s">
        <v>829</v>
      </c>
      <c r="H153" t="s">
        <v>744</v>
      </c>
      <c r="I153" t="s">
        <v>745</v>
      </c>
      <c r="J153" t="s">
        <v>830</v>
      </c>
      <c r="K153" t="s">
        <v>831</v>
      </c>
    </row>
    <row r="154" spans="1:11" x14ac:dyDescent="0.25">
      <c r="A154" t="s">
        <v>832</v>
      </c>
      <c r="H154" t="s">
        <v>744</v>
      </c>
      <c r="I154" t="s">
        <v>745</v>
      </c>
      <c r="J154" t="s">
        <v>833</v>
      </c>
      <c r="K154" t="s">
        <v>834</v>
      </c>
    </row>
    <row r="155" spans="1:11" x14ac:dyDescent="0.25">
      <c r="A155" t="s">
        <v>835</v>
      </c>
      <c r="H155" t="s">
        <v>744</v>
      </c>
      <c r="I155" t="s">
        <v>745</v>
      </c>
      <c r="J155" t="s">
        <v>836</v>
      </c>
      <c r="K155" t="s">
        <v>837</v>
      </c>
    </row>
    <row r="156" spans="1:11" x14ac:dyDescent="0.25">
      <c r="A156" t="s">
        <v>838</v>
      </c>
      <c r="H156" t="s">
        <v>744</v>
      </c>
      <c r="I156" t="s">
        <v>745</v>
      </c>
      <c r="J156" t="s">
        <v>839</v>
      </c>
      <c r="K156" t="s">
        <v>840</v>
      </c>
    </row>
    <row r="157" spans="1:11" x14ac:dyDescent="0.25">
      <c r="A157" t="s">
        <v>841</v>
      </c>
      <c r="H157" t="s">
        <v>744</v>
      </c>
      <c r="I157" t="s">
        <v>745</v>
      </c>
      <c r="J157" t="s">
        <v>842</v>
      </c>
      <c r="K157" t="s">
        <v>843</v>
      </c>
    </row>
    <row r="158" spans="1:11" x14ac:dyDescent="0.25">
      <c r="A158" t="s">
        <v>844</v>
      </c>
      <c r="H158" t="s">
        <v>744</v>
      </c>
      <c r="I158" t="s">
        <v>745</v>
      </c>
      <c r="J158" t="s">
        <v>845</v>
      </c>
      <c r="K158" t="s">
        <v>846</v>
      </c>
    </row>
    <row r="159" spans="1:11" x14ac:dyDescent="0.25">
      <c r="A159" t="s">
        <v>847</v>
      </c>
      <c r="H159" t="s">
        <v>744</v>
      </c>
      <c r="I159" t="s">
        <v>745</v>
      </c>
      <c r="J159" t="s">
        <v>848</v>
      </c>
      <c r="K159" t="s">
        <v>849</v>
      </c>
    </row>
    <row r="160" spans="1:11" x14ac:dyDescent="0.25">
      <c r="A160" t="s">
        <v>850</v>
      </c>
      <c r="H160" t="s">
        <v>744</v>
      </c>
      <c r="I160" t="s">
        <v>745</v>
      </c>
      <c r="J160" t="s">
        <v>848</v>
      </c>
      <c r="K160" t="s">
        <v>851</v>
      </c>
    </row>
    <row r="161" spans="1:11" x14ac:dyDescent="0.25">
      <c r="A161" t="s">
        <v>852</v>
      </c>
      <c r="H161" t="s">
        <v>744</v>
      </c>
      <c r="I161" t="s">
        <v>745</v>
      </c>
      <c r="J161" t="s">
        <v>853</v>
      </c>
      <c r="K161" t="s">
        <v>854</v>
      </c>
    </row>
    <row r="162" spans="1:11" x14ac:dyDescent="0.25">
      <c r="A162" t="s">
        <v>855</v>
      </c>
      <c r="H162" t="s">
        <v>744</v>
      </c>
      <c r="I162" t="s">
        <v>745</v>
      </c>
      <c r="J162" t="s">
        <v>856</v>
      </c>
      <c r="K162" t="s">
        <v>857</v>
      </c>
    </row>
    <row r="163" spans="1:11" x14ac:dyDescent="0.25">
      <c r="A163" t="s">
        <v>858</v>
      </c>
      <c r="H163" t="s">
        <v>744</v>
      </c>
      <c r="I163" t="s">
        <v>745</v>
      </c>
      <c r="J163" t="s">
        <v>859</v>
      </c>
      <c r="K163" t="s">
        <v>860</v>
      </c>
    </row>
    <row r="164" spans="1:11" x14ac:dyDescent="0.25">
      <c r="A164" t="s">
        <v>861</v>
      </c>
      <c r="H164" t="s">
        <v>744</v>
      </c>
      <c r="I164" t="s">
        <v>745</v>
      </c>
      <c r="J164" t="s">
        <v>862</v>
      </c>
      <c r="K164" t="s">
        <v>863</v>
      </c>
    </row>
    <row r="165" spans="1:11" x14ac:dyDescent="0.25">
      <c r="A165" t="s">
        <v>864</v>
      </c>
      <c r="H165" t="s">
        <v>744</v>
      </c>
      <c r="I165" t="s">
        <v>745</v>
      </c>
      <c r="J165" t="s">
        <v>865</v>
      </c>
      <c r="K165" t="s">
        <v>866</v>
      </c>
    </row>
    <row r="166" spans="1:11" x14ac:dyDescent="0.25">
      <c r="A166" t="s">
        <v>867</v>
      </c>
      <c r="H166" t="s">
        <v>744</v>
      </c>
      <c r="I166" t="s">
        <v>745</v>
      </c>
      <c r="J166" t="s">
        <v>865</v>
      </c>
      <c r="K166" t="s">
        <v>868</v>
      </c>
    </row>
    <row r="167" spans="1:11" x14ac:dyDescent="0.25">
      <c r="A167" t="s">
        <v>869</v>
      </c>
      <c r="H167" t="s">
        <v>744</v>
      </c>
      <c r="I167" t="s">
        <v>745</v>
      </c>
      <c r="J167" t="s">
        <v>865</v>
      </c>
      <c r="K167" t="s">
        <v>870</v>
      </c>
    </row>
    <row r="168" spans="1:11" x14ac:dyDescent="0.25">
      <c r="A168" t="s">
        <v>871</v>
      </c>
      <c r="H168" t="s">
        <v>744</v>
      </c>
      <c r="I168" t="s">
        <v>745</v>
      </c>
      <c r="J168" t="s">
        <v>865</v>
      </c>
      <c r="K168" t="s">
        <v>872</v>
      </c>
    </row>
    <row r="169" spans="1:11" x14ac:dyDescent="0.25">
      <c r="A169" t="s">
        <v>873</v>
      </c>
      <c r="H169" t="s">
        <v>744</v>
      </c>
      <c r="I169" t="s">
        <v>745</v>
      </c>
      <c r="J169" t="s">
        <v>874</v>
      </c>
      <c r="K169" t="s">
        <v>875</v>
      </c>
    </row>
    <row r="170" spans="1:11" x14ac:dyDescent="0.25">
      <c r="A170" t="s">
        <v>876</v>
      </c>
      <c r="H170" t="s">
        <v>744</v>
      </c>
      <c r="I170" t="s">
        <v>745</v>
      </c>
      <c r="J170" t="s">
        <v>874</v>
      </c>
      <c r="K170" t="s">
        <v>877</v>
      </c>
    </row>
    <row r="171" spans="1:11" x14ac:dyDescent="0.25">
      <c r="A171" t="s">
        <v>878</v>
      </c>
      <c r="H171" t="s">
        <v>744</v>
      </c>
      <c r="I171" t="s">
        <v>745</v>
      </c>
      <c r="J171" t="s">
        <v>874</v>
      </c>
      <c r="K171" t="s">
        <v>879</v>
      </c>
    </row>
    <row r="172" spans="1:11" x14ac:dyDescent="0.25">
      <c r="A172" t="s">
        <v>880</v>
      </c>
      <c r="H172" t="s">
        <v>744</v>
      </c>
      <c r="I172" t="s">
        <v>745</v>
      </c>
      <c r="J172" t="s">
        <v>874</v>
      </c>
      <c r="K172" t="s">
        <v>881</v>
      </c>
    </row>
    <row r="173" spans="1:11" x14ac:dyDescent="0.25">
      <c r="A173" t="s">
        <v>882</v>
      </c>
      <c r="H173" t="s">
        <v>744</v>
      </c>
      <c r="I173" t="s">
        <v>745</v>
      </c>
      <c r="J173" t="s">
        <v>874</v>
      </c>
      <c r="K173" t="s">
        <v>883</v>
      </c>
    </row>
    <row r="174" spans="1:11" x14ac:dyDescent="0.25">
      <c r="A174" t="s">
        <v>884</v>
      </c>
      <c r="H174" t="s">
        <v>744</v>
      </c>
      <c r="I174" t="s">
        <v>745</v>
      </c>
      <c r="J174" t="s">
        <v>874</v>
      </c>
      <c r="K174" t="s">
        <v>885</v>
      </c>
    </row>
    <row r="175" spans="1:11" x14ac:dyDescent="0.25">
      <c r="A175" t="s">
        <v>886</v>
      </c>
      <c r="H175" t="s">
        <v>744</v>
      </c>
      <c r="I175" t="s">
        <v>745</v>
      </c>
      <c r="J175" t="s">
        <v>874</v>
      </c>
      <c r="K175" t="s">
        <v>887</v>
      </c>
    </row>
    <row r="176" spans="1:11" x14ac:dyDescent="0.25">
      <c r="A176" t="s">
        <v>888</v>
      </c>
      <c r="H176" t="s">
        <v>744</v>
      </c>
      <c r="I176" t="s">
        <v>745</v>
      </c>
      <c r="J176" t="s">
        <v>874</v>
      </c>
      <c r="K176" t="s">
        <v>889</v>
      </c>
    </row>
    <row r="177" spans="1:11" x14ac:dyDescent="0.25">
      <c r="A177" t="s">
        <v>890</v>
      </c>
      <c r="H177" t="s">
        <v>744</v>
      </c>
      <c r="I177" t="s">
        <v>745</v>
      </c>
      <c r="J177" t="s">
        <v>891</v>
      </c>
      <c r="K177" t="s">
        <v>892</v>
      </c>
    </row>
    <row r="178" spans="1:11" x14ac:dyDescent="0.25">
      <c r="A178" t="s">
        <v>893</v>
      </c>
      <c r="H178" t="s">
        <v>744</v>
      </c>
      <c r="I178" t="s">
        <v>745</v>
      </c>
      <c r="J178" t="s">
        <v>891</v>
      </c>
      <c r="K178" t="s">
        <v>894</v>
      </c>
    </row>
    <row r="179" spans="1:11" x14ac:dyDescent="0.25">
      <c r="A179" t="s">
        <v>895</v>
      </c>
      <c r="H179" t="s">
        <v>744</v>
      </c>
      <c r="I179" t="s">
        <v>745</v>
      </c>
      <c r="J179" t="s">
        <v>859</v>
      </c>
      <c r="K179" t="s">
        <v>896</v>
      </c>
    </row>
    <row r="180" spans="1:11" x14ac:dyDescent="0.25">
      <c r="A180" t="s">
        <v>897</v>
      </c>
      <c r="H180" t="s">
        <v>744</v>
      </c>
      <c r="I180" t="s">
        <v>745</v>
      </c>
      <c r="J180" t="s">
        <v>898</v>
      </c>
      <c r="K180" t="s">
        <v>899</v>
      </c>
    </row>
    <row r="181" spans="1:11" x14ac:dyDescent="0.25">
      <c r="A181" t="s">
        <v>900</v>
      </c>
      <c r="H181" t="s">
        <v>901</v>
      </c>
      <c r="I181" t="s">
        <v>902</v>
      </c>
      <c r="J181" t="s">
        <v>903</v>
      </c>
      <c r="K181" t="s">
        <v>904</v>
      </c>
    </row>
    <row r="182" spans="1:11" x14ac:dyDescent="0.25">
      <c r="A182" t="s">
        <v>905</v>
      </c>
      <c r="H182" t="s">
        <v>901</v>
      </c>
      <c r="I182" t="s">
        <v>902</v>
      </c>
      <c r="J182" t="s">
        <v>906</v>
      </c>
      <c r="K182" t="s">
        <v>907</v>
      </c>
    </row>
    <row r="183" spans="1:11" x14ac:dyDescent="0.25">
      <c r="A183" t="s">
        <v>908</v>
      </c>
      <c r="H183" t="s">
        <v>901</v>
      </c>
      <c r="I183" t="s">
        <v>902</v>
      </c>
      <c r="J183" t="s">
        <v>909</v>
      </c>
      <c r="K183" t="s">
        <v>910</v>
      </c>
    </row>
    <row r="184" spans="1:11" x14ac:dyDescent="0.25">
      <c r="A184" t="s">
        <v>911</v>
      </c>
      <c r="H184" t="s">
        <v>901</v>
      </c>
      <c r="I184" t="s">
        <v>902</v>
      </c>
      <c r="J184" t="s">
        <v>912</v>
      </c>
      <c r="K184" t="s">
        <v>913</v>
      </c>
    </row>
    <row r="185" spans="1:11" x14ac:dyDescent="0.25">
      <c r="A185" t="s">
        <v>914</v>
      </c>
      <c r="H185" t="s">
        <v>901</v>
      </c>
      <c r="I185" t="s">
        <v>902</v>
      </c>
      <c r="J185" t="s">
        <v>915</v>
      </c>
      <c r="K185" t="s">
        <v>916</v>
      </c>
    </row>
    <row r="186" spans="1:11" x14ac:dyDescent="0.25">
      <c r="A186" t="s">
        <v>917</v>
      </c>
      <c r="H186" t="s">
        <v>901</v>
      </c>
      <c r="I186" t="s">
        <v>902</v>
      </c>
      <c r="J186" t="s">
        <v>918</v>
      </c>
      <c r="K186" t="s">
        <v>919</v>
      </c>
    </row>
    <row r="187" spans="1:11" x14ac:dyDescent="0.25">
      <c r="A187" t="s">
        <v>920</v>
      </c>
      <c r="H187" t="s">
        <v>901</v>
      </c>
      <c r="I187" t="s">
        <v>902</v>
      </c>
      <c r="J187" t="s">
        <v>921</v>
      </c>
      <c r="K187" t="s">
        <v>922</v>
      </c>
    </row>
    <row r="188" spans="1:11" x14ac:dyDescent="0.25">
      <c r="A188" t="s">
        <v>923</v>
      </c>
      <c r="H188" t="s">
        <v>901</v>
      </c>
      <c r="I188" t="s">
        <v>902</v>
      </c>
      <c r="J188" t="s">
        <v>924</v>
      </c>
      <c r="K188" t="s">
        <v>925</v>
      </c>
    </row>
    <row r="189" spans="1:11" x14ac:dyDescent="0.25">
      <c r="A189" t="s">
        <v>926</v>
      </c>
      <c r="H189" t="s">
        <v>901</v>
      </c>
      <c r="I189" t="s">
        <v>902</v>
      </c>
      <c r="J189" t="s">
        <v>927</v>
      </c>
      <c r="K189" t="s">
        <v>928</v>
      </c>
    </row>
    <row r="190" spans="1:11" x14ac:dyDescent="0.25">
      <c r="A190" t="s">
        <v>929</v>
      </c>
      <c r="H190" t="s">
        <v>901</v>
      </c>
      <c r="I190" t="s">
        <v>902</v>
      </c>
      <c r="J190" t="s">
        <v>930</v>
      </c>
      <c r="K190" t="s">
        <v>931</v>
      </c>
    </row>
    <row r="191" spans="1:11" x14ac:dyDescent="0.25">
      <c r="A191" t="s">
        <v>932</v>
      </c>
      <c r="H191" t="s">
        <v>901</v>
      </c>
      <c r="I191" t="s">
        <v>902</v>
      </c>
      <c r="J191" t="s">
        <v>933</v>
      </c>
      <c r="K191" t="s">
        <v>934</v>
      </c>
    </row>
    <row r="192" spans="1:11" x14ac:dyDescent="0.25">
      <c r="A192" t="s">
        <v>935</v>
      </c>
      <c r="H192" t="s">
        <v>901</v>
      </c>
      <c r="I192" t="s">
        <v>902</v>
      </c>
      <c r="J192" t="s">
        <v>936</v>
      </c>
      <c r="K192" t="s">
        <v>937</v>
      </c>
    </row>
    <row r="193" spans="1:11" x14ac:dyDescent="0.25">
      <c r="A193" t="s">
        <v>938</v>
      </c>
      <c r="H193" t="s">
        <v>901</v>
      </c>
      <c r="I193" t="s">
        <v>902</v>
      </c>
      <c r="J193" t="s">
        <v>939</v>
      </c>
      <c r="K193" t="s">
        <v>940</v>
      </c>
    </row>
    <row r="194" spans="1:11" x14ac:dyDescent="0.25">
      <c r="A194" t="s">
        <v>941</v>
      </c>
      <c r="H194" t="s">
        <v>901</v>
      </c>
      <c r="I194" t="s">
        <v>902</v>
      </c>
      <c r="J194" t="s">
        <v>942</v>
      </c>
      <c r="K194" t="s">
        <v>943</v>
      </c>
    </row>
    <row r="195" spans="1:11" x14ac:dyDescent="0.25">
      <c r="A195" t="s">
        <v>944</v>
      </c>
      <c r="H195" t="s">
        <v>901</v>
      </c>
      <c r="I195" t="s">
        <v>902</v>
      </c>
      <c r="J195" t="s">
        <v>945</v>
      </c>
      <c r="K195" t="s">
        <v>946</v>
      </c>
    </row>
    <row r="196" spans="1:11" x14ac:dyDescent="0.25">
      <c r="A196" t="s">
        <v>947</v>
      </c>
      <c r="H196" t="s">
        <v>901</v>
      </c>
      <c r="I196" t="s">
        <v>902</v>
      </c>
      <c r="J196" t="s">
        <v>948</v>
      </c>
      <c r="K196" t="s">
        <v>949</v>
      </c>
    </row>
    <row r="197" spans="1:11" x14ac:dyDescent="0.25">
      <c r="A197" t="s">
        <v>950</v>
      </c>
      <c r="H197" t="s">
        <v>901</v>
      </c>
      <c r="I197" t="s">
        <v>902</v>
      </c>
      <c r="J197" t="s">
        <v>951</v>
      </c>
      <c r="K197" t="s">
        <v>952</v>
      </c>
    </row>
    <row r="198" spans="1:11" x14ac:dyDescent="0.25">
      <c r="A198" t="s">
        <v>953</v>
      </c>
      <c r="H198" t="s">
        <v>901</v>
      </c>
      <c r="I198" t="s">
        <v>902</v>
      </c>
      <c r="J198" t="s">
        <v>954</v>
      </c>
      <c r="K198" t="s">
        <v>955</v>
      </c>
    </row>
    <row r="199" spans="1:11" x14ac:dyDescent="0.25">
      <c r="A199" t="s">
        <v>956</v>
      </c>
      <c r="H199" t="s">
        <v>901</v>
      </c>
      <c r="I199" t="s">
        <v>902</v>
      </c>
      <c r="J199" t="s">
        <v>957</v>
      </c>
      <c r="K199" t="s">
        <v>958</v>
      </c>
    </row>
    <row r="200" spans="1:11" x14ac:dyDescent="0.25">
      <c r="A200" t="s">
        <v>959</v>
      </c>
      <c r="H200" t="s">
        <v>901</v>
      </c>
      <c r="I200" t="s">
        <v>902</v>
      </c>
      <c r="J200" t="s">
        <v>960</v>
      </c>
      <c r="K200" t="s">
        <v>961</v>
      </c>
    </row>
    <row r="201" spans="1:11" x14ac:dyDescent="0.25">
      <c r="A201" t="s">
        <v>962</v>
      </c>
      <c r="H201" t="s">
        <v>901</v>
      </c>
      <c r="I201" t="s">
        <v>902</v>
      </c>
      <c r="J201" t="s">
        <v>963</v>
      </c>
      <c r="K201" t="s">
        <v>964</v>
      </c>
    </row>
    <row r="202" spans="1:11" x14ac:dyDescent="0.25">
      <c r="A202" t="s">
        <v>965</v>
      </c>
      <c r="H202" t="s">
        <v>901</v>
      </c>
      <c r="I202" t="s">
        <v>902</v>
      </c>
      <c r="J202" t="s">
        <v>966</v>
      </c>
      <c r="K202" t="s">
        <v>967</v>
      </c>
    </row>
    <row r="203" spans="1:11" x14ac:dyDescent="0.25">
      <c r="A203" t="s">
        <v>968</v>
      </c>
      <c r="H203" t="s">
        <v>901</v>
      </c>
      <c r="I203" t="s">
        <v>902</v>
      </c>
      <c r="J203" t="s">
        <v>969</v>
      </c>
      <c r="K203" t="s">
        <v>970</v>
      </c>
    </row>
    <row r="204" spans="1:11" x14ac:dyDescent="0.25">
      <c r="A204" t="s">
        <v>971</v>
      </c>
      <c r="H204" t="s">
        <v>901</v>
      </c>
      <c r="I204" t="s">
        <v>902</v>
      </c>
      <c r="J204" t="s">
        <v>969</v>
      </c>
      <c r="K204" t="s">
        <v>972</v>
      </c>
    </row>
    <row r="205" spans="1:11" x14ac:dyDescent="0.25">
      <c r="A205" t="s">
        <v>973</v>
      </c>
      <c r="H205" t="s">
        <v>901</v>
      </c>
      <c r="I205" t="s">
        <v>902</v>
      </c>
      <c r="J205" t="s">
        <v>969</v>
      </c>
      <c r="K205" t="s">
        <v>974</v>
      </c>
    </row>
    <row r="206" spans="1:11" x14ac:dyDescent="0.25">
      <c r="A206" t="s">
        <v>975</v>
      </c>
      <c r="H206" t="s">
        <v>901</v>
      </c>
      <c r="I206" t="s">
        <v>902</v>
      </c>
      <c r="J206" t="s">
        <v>976</v>
      </c>
      <c r="K206" t="s">
        <v>977</v>
      </c>
    </row>
    <row r="207" spans="1:11" x14ac:dyDescent="0.25">
      <c r="A207" t="s">
        <v>978</v>
      </c>
      <c r="H207" t="s">
        <v>979</v>
      </c>
      <c r="I207" t="s">
        <v>980</v>
      </c>
      <c r="J207" t="s">
        <v>981</v>
      </c>
      <c r="K207" t="s">
        <v>982</v>
      </c>
    </row>
    <row r="208" spans="1:11" x14ac:dyDescent="0.25">
      <c r="A208" t="s">
        <v>983</v>
      </c>
      <c r="H208" t="s">
        <v>979</v>
      </c>
      <c r="I208" t="s">
        <v>980</v>
      </c>
      <c r="J208" t="s">
        <v>981</v>
      </c>
      <c r="K208" t="s">
        <v>984</v>
      </c>
    </row>
    <row r="209" spans="1:11" x14ac:dyDescent="0.25">
      <c r="A209" t="s">
        <v>985</v>
      </c>
      <c r="H209" t="s">
        <v>979</v>
      </c>
      <c r="I209" t="s">
        <v>980</v>
      </c>
      <c r="J209" t="s">
        <v>981</v>
      </c>
      <c r="K209" t="s">
        <v>986</v>
      </c>
    </row>
    <row r="210" spans="1:11" x14ac:dyDescent="0.25">
      <c r="A210" t="s">
        <v>987</v>
      </c>
      <c r="H210" t="s">
        <v>979</v>
      </c>
      <c r="I210" t="s">
        <v>980</v>
      </c>
      <c r="J210" t="s">
        <v>981</v>
      </c>
      <c r="K210" t="s">
        <v>988</v>
      </c>
    </row>
    <row r="211" spans="1:11" x14ac:dyDescent="0.25">
      <c r="A211" t="s">
        <v>989</v>
      </c>
      <c r="H211" t="s">
        <v>979</v>
      </c>
      <c r="I211" t="s">
        <v>980</v>
      </c>
      <c r="J211" t="s">
        <v>981</v>
      </c>
      <c r="K211" t="s">
        <v>990</v>
      </c>
    </row>
    <row r="212" spans="1:11" x14ac:dyDescent="0.25">
      <c r="A212" t="s">
        <v>991</v>
      </c>
      <c r="H212" t="s">
        <v>979</v>
      </c>
      <c r="I212" t="s">
        <v>980</v>
      </c>
      <c r="J212" t="s">
        <v>981</v>
      </c>
      <c r="K212" t="s">
        <v>992</v>
      </c>
    </row>
    <row r="213" spans="1:11" x14ac:dyDescent="0.25">
      <c r="A213" t="s">
        <v>993</v>
      </c>
      <c r="H213" t="s">
        <v>979</v>
      </c>
      <c r="I213" t="s">
        <v>980</v>
      </c>
      <c r="J213" t="s">
        <v>981</v>
      </c>
      <c r="K213" t="s">
        <v>994</v>
      </c>
    </row>
    <row r="214" spans="1:11" x14ac:dyDescent="0.25">
      <c r="A214" t="s">
        <v>995</v>
      </c>
      <c r="H214" t="s">
        <v>979</v>
      </c>
      <c r="I214" t="s">
        <v>980</v>
      </c>
      <c r="J214" t="s">
        <v>981</v>
      </c>
      <c r="K214" t="s">
        <v>996</v>
      </c>
    </row>
    <row r="215" spans="1:11" x14ac:dyDescent="0.25">
      <c r="A215" t="s">
        <v>997</v>
      </c>
      <c r="H215" t="s">
        <v>979</v>
      </c>
      <c r="I215" t="s">
        <v>980</v>
      </c>
      <c r="J215" t="s">
        <v>981</v>
      </c>
      <c r="K215" t="s">
        <v>998</v>
      </c>
    </row>
    <row r="216" spans="1:11" x14ac:dyDescent="0.25">
      <c r="A216" t="s">
        <v>999</v>
      </c>
      <c r="H216" t="s">
        <v>979</v>
      </c>
      <c r="I216" t="s">
        <v>980</v>
      </c>
      <c r="J216" t="s">
        <v>981</v>
      </c>
      <c r="K216" t="s">
        <v>1000</v>
      </c>
    </row>
    <row r="217" spans="1:11" x14ac:dyDescent="0.25">
      <c r="A217" t="s">
        <v>1001</v>
      </c>
      <c r="H217" t="s">
        <v>979</v>
      </c>
      <c r="I217" t="s">
        <v>980</v>
      </c>
      <c r="J217" t="s">
        <v>1002</v>
      </c>
      <c r="K217" t="s">
        <v>1003</v>
      </c>
    </row>
    <row r="218" spans="1:11" x14ac:dyDescent="0.25">
      <c r="A218" t="s">
        <v>1004</v>
      </c>
      <c r="H218" t="s">
        <v>979</v>
      </c>
      <c r="I218" t="s">
        <v>980</v>
      </c>
      <c r="J218" t="s">
        <v>1005</v>
      </c>
      <c r="K218" t="s">
        <v>1006</v>
      </c>
    </row>
    <row r="219" spans="1:11" x14ac:dyDescent="0.25">
      <c r="A219" t="s">
        <v>1007</v>
      </c>
      <c r="H219" t="s">
        <v>979</v>
      </c>
      <c r="I219" t="s">
        <v>980</v>
      </c>
      <c r="J219" t="s">
        <v>1002</v>
      </c>
      <c r="K219" t="s">
        <v>1008</v>
      </c>
    </row>
    <row r="220" spans="1:11" x14ac:dyDescent="0.25">
      <c r="A220" t="s">
        <v>1009</v>
      </c>
      <c r="H220" t="s">
        <v>979</v>
      </c>
      <c r="I220" t="s">
        <v>980</v>
      </c>
      <c r="J220" t="s">
        <v>1010</v>
      </c>
      <c r="K220" t="s">
        <v>1011</v>
      </c>
    </row>
    <row r="221" spans="1:11" x14ac:dyDescent="0.25">
      <c r="A221" t="s">
        <v>1012</v>
      </c>
      <c r="H221" t="s">
        <v>979</v>
      </c>
      <c r="I221" t="s">
        <v>980</v>
      </c>
      <c r="J221" t="s">
        <v>1013</v>
      </c>
      <c r="K221" t="s">
        <v>1014</v>
      </c>
    </row>
    <row r="222" spans="1:11" x14ac:dyDescent="0.25">
      <c r="A222" t="s">
        <v>1015</v>
      </c>
      <c r="H222" t="s">
        <v>979</v>
      </c>
      <c r="I222" t="s">
        <v>980</v>
      </c>
      <c r="J222" t="s">
        <v>1016</v>
      </c>
      <c r="K222" t="s">
        <v>1017</v>
      </c>
    </row>
    <row r="223" spans="1:11" x14ac:dyDescent="0.25">
      <c r="A223" t="s">
        <v>1018</v>
      </c>
      <c r="H223" t="s">
        <v>979</v>
      </c>
      <c r="I223" t="s">
        <v>980</v>
      </c>
      <c r="J223" t="s">
        <v>1019</v>
      </c>
      <c r="K223" t="s">
        <v>1020</v>
      </c>
    </row>
    <row r="224" spans="1:11" x14ac:dyDescent="0.25">
      <c r="A224" t="s">
        <v>1021</v>
      </c>
      <c r="H224" t="s">
        <v>979</v>
      </c>
      <c r="I224" t="s">
        <v>980</v>
      </c>
      <c r="J224" t="s">
        <v>1022</v>
      </c>
      <c r="K224" t="s">
        <v>1023</v>
      </c>
    </row>
    <row r="225" spans="1:11" x14ac:dyDescent="0.25">
      <c r="A225" t="s">
        <v>1024</v>
      </c>
      <c r="H225" t="s">
        <v>979</v>
      </c>
      <c r="I225" t="s">
        <v>980</v>
      </c>
      <c r="J225" t="s">
        <v>1025</v>
      </c>
      <c r="K225" t="s">
        <v>1026</v>
      </c>
    </row>
    <row r="226" spans="1:11" x14ac:dyDescent="0.25">
      <c r="A226" t="s">
        <v>1027</v>
      </c>
      <c r="H226" t="s">
        <v>979</v>
      </c>
      <c r="I226" t="s">
        <v>980</v>
      </c>
      <c r="J226" t="s">
        <v>1028</v>
      </c>
      <c r="K226" t="s">
        <v>1029</v>
      </c>
    </row>
    <row r="227" spans="1:11" x14ac:dyDescent="0.25">
      <c r="A227" t="s">
        <v>1030</v>
      </c>
      <c r="H227" t="s">
        <v>979</v>
      </c>
      <c r="I227" t="s">
        <v>980</v>
      </c>
      <c r="J227" t="s">
        <v>1031</v>
      </c>
      <c r="K227" t="s">
        <v>1032</v>
      </c>
    </row>
    <row r="228" spans="1:11" x14ac:dyDescent="0.25">
      <c r="A228" t="s">
        <v>1033</v>
      </c>
      <c r="H228" t="s">
        <v>979</v>
      </c>
      <c r="I228" t="s">
        <v>980</v>
      </c>
      <c r="J228" t="s">
        <v>1034</v>
      </c>
      <c r="K228" t="s">
        <v>1035</v>
      </c>
    </row>
    <row r="229" spans="1:11" x14ac:dyDescent="0.25">
      <c r="A229" t="s">
        <v>1036</v>
      </c>
      <c r="H229" t="s">
        <v>979</v>
      </c>
      <c r="I229" t="s">
        <v>980</v>
      </c>
      <c r="J229" t="s">
        <v>1037</v>
      </c>
      <c r="K229" t="s">
        <v>1038</v>
      </c>
    </row>
    <row r="230" spans="1:11" x14ac:dyDescent="0.25">
      <c r="A230" t="s">
        <v>1039</v>
      </c>
      <c r="H230" t="s">
        <v>979</v>
      </c>
      <c r="I230" t="s">
        <v>980</v>
      </c>
      <c r="J230" t="s">
        <v>1040</v>
      </c>
      <c r="K230" t="s">
        <v>1041</v>
      </c>
    </row>
    <row r="231" spans="1:11" x14ac:dyDescent="0.25">
      <c r="A231" t="s">
        <v>1042</v>
      </c>
      <c r="H231" t="s">
        <v>979</v>
      </c>
      <c r="I231" t="s">
        <v>980</v>
      </c>
      <c r="J231" t="s">
        <v>1043</v>
      </c>
      <c r="K231" t="s">
        <v>1044</v>
      </c>
    </row>
    <row r="232" spans="1:11" x14ac:dyDescent="0.25">
      <c r="A232" t="s">
        <v>1045</v>
      </c>
      <c r="H232" t="s">
        <v>979</v>
      </c>
      <c r="I232" t="s">
        <v>980</v>
      </c>
      <c r="J232" t="s">
        <v>1046</v>
      </c>
      <c r="K232" t="s">
        <v>1047</v>
      </c>
    </row>
    <row r="233" spans="1:11" x14ac:dyDescent="0.25">
      <c r="A233" t="s">
        <v>1048</v>
      </c>
      <c r="H233" t="s">
        <v>979</v>
      </c>
      <c r="I233" t="s">
        <v>980</v>
      </c>
      <c r="J233" t="s">
        <v>1040</v>
      </c>
      <c r="K233" t="s">
        <v>1049</v>
      </c>
    </row>
    <row r="234" spans="1:11" x14ac:dyDescent="0.25">
      <c r="A234" t="s">
        <v>1050</v>
      </c>
      <c r="H234" t="s">
        <v>1051</v>
      </c>
      <c r="I234" t="s">
        <v>1052</v>
      </c>
      <c r="J234" t="s">
        <v>1053</v>
      </c>
      <c r="K234" t="s">
        <v>1054</v>
      </c>
    </row>
    <row r="235" spans="1:11" x14ac:dyDescent="0.25">
      <c r="A235" t="s">
        <v>1055</v>
      </c>
      <c r="H235" t="s">
        <v>1051</v>
      </c>
      <c r="I235" t="s">
        <v>1052</v>
      </c>
      <c r="J235" t="s">
        <v>1056</v>
      </c>
      <c r="K235" t="s">
        <v>1057</v>
      </c>
    </row>
    <row r="236" spans="1:11" x14ac:dyDescent="0.25">
      <c r="A236" t="s">
        <v>1058</v>
      </c>
      <c r="H236" t="s">
        <v>1051</v>
      </c>
      <c r="I236" t="s">
        <v>1052</v>
      </c>
      <c r="J236" t="s">
        <v>1059</v>
      </c>
      <c r="K236" t="s">
        <v>1060</v>
      </c>
    </row>
    <row r="237" spans="1:11" x14ac:dyDescent="0.25">
      <c r="A237" t="s">
        <v>1061</v>
      </c>
      <c r="H237" t="s">
        <v>1051</v>
      </c>
      <c r="I237" t="s">
        <v>1052</v>
      </c>
      <c r="J237" t="s">
        <v>1062</v>
      </c>
      <c r="K237" t="s">
        <v>1063</v>
      </c>
    </row>
    <row r="238" spans="1:11" x14ac:dyDescent="0.25">
      <c r="A238" t="s">
        <v>1064</v>
      </c>
      <c r="H238" t="s">
        <v>1051</v>
      </c>
      <c r="I238" t="s">
        <v>1052</v>
      </c>
      <c r="J238" t="s">
        <v>1065</v>
      </c>
      <c r="K238" t="s">
        <v>1066</v>
      </c>
    </row>
    <row r="239" spans="1:11" x14ac:dyDescent="0.25">
      <c r="A239" t="s">
        <v>1067</v>
      </c>
      <c r="H239" t="s">
        <v>1051</v>
      </c>
      <c r="I239" t="s">
        <v>1052</v>
      </c>
      <c r="J239" t="s">
        <v>1068</v>
      </c>
      <c r="K239" t="s">
        <v>1069</v>
      </c>
    </row>
    <row r="240" spans="1:11" x14ac:dyDescent="0.25">
      <c r="A240" t="s">
        <v>1070</v>
      </c>
      <c r="H240" t="s">
        <v>1051</v>
      </c>
      <c r="I240" t="s">
        <v>1052</v>
      </c>
      <c r="J240" t="s">
        <v>1071</v>
      </c>
      <c r="K240" t="s">
        <v>1072</v>
      </c>
    </row>
    <row r="241" spans="1:11" x14ac:dyDescent="0.25">
      <c r="A241" t="s">
        <v>1073</v>
      </c>
      <c r="H241" t="s">
        <v>1051</v>
      </c>
      <c r="I241" t="s">
        <v>1052</v>
      </c>
      <c r="J241" t="s">
        <v>1074</v>
      </c>
      <c r="K241" t="s">
        <v>1075</v>
      </c>
    </row>
    <row r="242" spans="1:11" x14ac:dyDescent="0.25">
      <c r="A242" t="s">
        <v>1076</v>
      </c>
      <c r="H242" t="s">
        <v>1051</v>
      </c>
      <c r="I242" t="s">
        <v>1052</v>
      </c>
      <c r="J242" t="s">
        <v>1077</v>
      </c>
      <c r="K242" t="s">
        <v>1078</v>
      </c>
    </row>
    <row r="243" spans="1:11" x14ac:dyDescent="0.25">
      <c r="A243" t="s">
        <v>1079</v>
      </c>
      <c r="H243" t="s">
        <v>1051</v>
      </c>
      <c r="I243" t="s">
        <v>1052</v>
      </c>
      <c r="J243" t="s">
        <v>1080</v>
      </c>
      <c r="K243" t="s">
        <v>1081</v>
      </c>
    </row>
    <row r="244" spans="1:11" x14ac:dyDescent="0.25">
      <c r="A244" t="s">
        <v>1082</v>
      </c>
      <c r="H244" t="s">
        <v>1051</v>
      </c>
      <c r="I244" t="s">
        <v>1052</v>
      </c>
      <c r="J244" t="s">
        <v>1083</v>
      </c>
      <c r="K244" t="s">
        <v>1084</v>
      </c>
    </row>
    <row r="245" spans="1:11" x14ac:dyDescent="0.25">
      <c r="A245" t="s">
        <v>1085</v>
      </c>
      <c r="H245" t="s">
        <v>1051</v>
      </c>
      <c r="I245" t="s">
        <v>1052</v>
      </c>
      <c r="J245" t="s">
        <v>1086</v>
      </c>
      <c r="K245" t="s">
        <v>1087</v>
      </c>
    </row>
    <row r="246" spans="1:11" x14ac:dyDescent="0.25">
      <c r="A246" t="s">
        <v>1088</v>
      </c>
      <c r="H246" t="s">
        <v>1051</v>
      </c>
      <c r="I246" t="s">
        <v>1052</v>
      </c>
      <c r="J246" t="s">
        <v>1089</v>
      </c>
      <c r="K246" t="s">
        <v>1090</v>
      </c>
    </row>
    <row r="247" spans="1:11" x14ac:dyDescent="0.25">
      <c r="A247" t="s">
        <v>1091</v>
      </c>
      <c r="H247" t="s">
        <v>1051</v>
      </c>
      <c r="I247" t="s">
        <v>1052</v>
      </c>
      <c r="J247" t="s">
        <v>1092</v>
      </c>
      <c r="K247" t="s">
        <v>1093</v>
      </c>
    </row>
    <row r="248" spans="1:11" x14ac:dyDescent="0.25">
      <c r="A248" t="s">
        <v>1094</v>
      </c>
      <c r="H248" t="s">
        <v>1051</v>
      </c>
      <c r="I248" t="s">
        <v>1052</v>
      </c>
      <c r="J248" t="s">
        <v>1095</v>
      </c>
      <c r="K248" t="s">
        <v>1096</v>
      </c>
    </row>
    <row r="249" spans="1:11" x14ac:dyDescent="0.25">
      <c r="A249" t="s">
        <v>1097</v>
      </c>
      <c r="H249" t="s">
        <v>1051</v>
      </c>
      <c r="I249" t="s">
        <v>1052</v>
      </c>
      <c r="J249" t="s">
        <v>1098</v>
      </c>
      <c r="K249" t="s">
        <v>1099</v>
      </c>
    </row>
    <row r="250" spans="1:11" x14ac:dyDescent="0.25">
      <c r="A250" t="s">
        <v>1100</v>
      </c>
      <c r="H250" t="s">
        <v>1051</v>
      </c>
      <c r="I250" t="s">
        <v>1052</v>
      </c>
      <c r="J250" t="s">
        <v>1101</v>
      </c>
      <c r="K250" t="s">
        <v>1102</v>
      </c>
    </row>
    <row r="251" spans="1:11" x14ac:dyDescent="0.25">
      <c r="A251" t="s">
        <v>1103</v>
      </c>
      <c r="H251" t="s">
        <v>1051</v>
      </c>
      <c r="I251" t="s">
        <v>1052</v>
      </c>
      <c r="J251" t="s">
        <v>1101</v>
      </c>
      <c r="K251" t="s">
        <v>1104</v>
      </c>
    </row>
    <row r="252" spans="1:11" x14ac:dyDescent="0.25">
      <c r="A252" t="s">
        <v>1105</v>
      </c>
      <c r="H252" t="s">
        <v>1051</v>
      </c>
      <c r="I252" t="s">
        <v>1052</v>
      </c>
      <c r="J252" t="s">
        <v>1101</v>
      </c>
      <c r="K252" t="s">
        <v>1106</v>
      </c>
    </row>
    <row r="253" spans="1:11" x14ac:dyDescent="0.25">
      <c r="A253" t="s">
        <v>1107</v>
      </c>
      <c r="H253" t="s">
        <v>1051</v>
      </c>
      <c r="I253" t="s">
        <v>1052</v>
      </c>
      <c r="J253" t="s">
        <v>1101</v>
      </c>
      <c r="K253" t="s">
        <v>1108</v>
      </c>
    </row>
    <row r="254" spans="1:11" x14ac:dyDescent="0.25">
      <c r="A254" t="s">
        <v>1109</v>
      </c>
      <c r="H254" t="s">
        <v>1051</v>
      </c>
      <c r="I254" t="s">
        <v>1052</v>
      </c>
      <c r="J254" t="s">
        <v>1110</v>
      </c>
      <c r="K254" t="s">
        <v>1111</v>
      </c>
    </row>
    <row r="255" spans="1:11" x14ac:dyDescent="0.25">
      <c r="A255" t="s">
        <v>1112</v>
      </c>
      <c r="H255" t="s">
        <v>1113</v>
      </c>
      <c r="I255" t="s">
        <v>1114</v>
      </c>
      <c r="J255" t="s">
        <v>1115</v>
      </c>
      <c r="K255" t="s">
        <v>1116</v>
      </c>
    </row>
    <row r="256" spans="1:11" x14ac:dyDescent="0.25">
      <c r="A256" t="s">
        <v>1117</v>
      </c>
      <c r="H256" t="s">
        <v>1113</v>
      </c>
      <c r="I256" t="s">
        <v>1114</v>
      </c>
      <c r="J256" t="s">
        <v>1118</v>
      </c>
      <c r="K256" t="s">
        <v>1119</v>
      </c>
    </row>
    <row r="257" spans="1:11" x14ac:dyDescent="0.25">
      <c r="A257" t="s">
        <v>1120</v>
      </c>
      <c r="H257" t="s">
        <v>1113</v>
      </c>
      <c r="I257" t="s">
        <v>1114</v>
      </c>
      <c r="J257" t="s">
        <v>1115</v>
      </c>
      <c r="K257" t="s">
        <v>1121</v>
      </c>
    </row>
    <row r="258" spans="1:11" x14ac:dyDescent="0.25">
      <c r="A258" t="s">
        <v>1122</v>
      </c>
      <c r="H258" t="s">
        <v>1113</v>
      </c>
      <c r="I258" t="s">
        <v>1114</v>
      </c>
      <c r="J258" t="s">
        <v>1123</v>
      </c>
      <c r="K258" t="s">
        <v>1124</v>
      </c>
    </row>
    <row r="259" spans="1:11" x14ac:dyDescent="0.25">
      <c r="A259" t="s">
        <v>1125</v>
      </c>
      <c r="H259" t="s">
        <v>1113</v>
      </c>
      <c r="I259" t="s">
        <v>1114</v>
      </c>
      <c r="J259" t="s">
        <v>1126</v>
      </c>
      <c r="K259" t="s">
        <v>1127</v>
      </c>
    </row>
    <row r="260" spans="1:11" x14ac:dyDescent="0.25">
      <c r="A260" t="s">
        <v>1128</v>
      </c>
      <c r="H260" t="s">
        <v>1113</v>
      </c>
      <c r="I260" t="s">
        <v>1114</v>
      </c>
      <c r="J260" t="s">
        <v>1129</v>
      </c>
      <c r="K260" t="s">
        <v>1130</v>
      </c>
    </row>
    <row r="261" spans="1:11" x14ac:dyDescent="0.25">
      <c r="A261" t="s">
        <v>1131</v>
      </c>
      <c r="H261" t="s">
        <v>1113</v>
      </c>
      <c r="I261" t="s">
        <v>1114</v>
      </c>
      <c r="J261" t="s">
        <v>1132</v>
      </c>
      <c r="K261" t="s">
        <v>1133</v>
      </c>
    </row>
    <row r="262" spans="1:11" x14ac:dyDescent="0.25">
      <c r="A262" t="s">
        <v>1134</v>
      </c>
      <c r="H262" t="s">
        <v>1113</v>
      </c>
      <c r="I262" t="s">
        <v>1114</v>
      </c>
      <c r="J262" t="s">
        <v>1135</v>
      </c>
      <c r="K262" t="s">
        <v>1136</v>
      </c>
    </row>
    <row r="263" spans="1:11" x14ac:dyDescent="0.25">
      <c r="A263" t="s">
        <v>1137</v>
      </c>
      <c r="H263" t="s">
        <v>1113</v>
      </c>
      <c r="I263" t="s">
        <v>1114</v>
      </c>
      <c r="J263" t="s">
        <v>1138</v>
      </c>
      <c r="K263" t="s">
        <v>1139</v>
      </c>
    </row>
    <row r="264" spans="1:11" x14ac:dyDescent="0.25">
      <c r="A264" t="s">
        <v>1140</v>
      </c>
      <c r="H264" t="s">
        <v>1113</v>
      </c>
      <c r="I264" t="s">
        <v>1114</v>
      </c>
      <c r="J264" t="s">
        <v>1141</v>
      </c>
      <c r="K264" t="s">
        <v>1142</v>
      </c>
    </row>
    <row r="265" spans="1:11" x14ac:dyDescent="0.25">
      <c r="A265" t="s">
        <v>1143</v>
      </c>
      <c r="H265" t="s">
        <v>1113</v>
      </c>
      <c r="I265" t="s">
        <v>1114</v>
      </c>
      <c r="J265" t="s">
        <v>1144</v>
      </c>
      <c r="K265" t="s">
        <v>1145</v>
      </c>
    </row>
    <row r="266" spans="1:11" x14ac:dyDescent="0.25">
      <c r="A266" t="s">
        <v>1146</v>
      </c>
      <c r="H266" t="s">
        <v>1113</v>
      </c>
      <c r="I266" t="s">
        <v>1114</v>
      </c>
      <c r="J266" t="s">
        <v>1147</v>
      </c>
      <c r="K266" t="s">
        <v>1148</v>
      </c>
    </row>
    <row r="267" spans="1:11" x14ac:dyDescent="0.25">
      <c r="A267" t="s">
        <v>1149</v>
      </c>
      <c r="H267" t="s">
        <v>1113</v>
      </c>
      <c r="I267" t="s">
        <v>1114</v>
      </c>
      <c r="J267" t="s">
        <v>1150</v>
      </c>
      <c r="K267" t="s">
        <v>1151</v>
      </c>
    </row>
    <row r="268" spans="1:11" x14ac:dyDescent="0.25">
      <c r="A268" t="s">
        <v>1152</v>
      </c>
      <c r="H268" t="s">
        <v>1113</v>
      </c>
      <c r="I268" t="s">
        <v>1114</v>
      </c>
      <c r="J268" t="s">
        <v>1153</v>
      </c>
      <c r="K268" t="s">
        <v>1154</v>
      </c>
    </row>
    <row r="269" spans="1:11" x14ac:dyDescent="0.25">
      <c r="A269" t="s">
        <v>1155</v>
      </c>
      <c r="H269" t="s">
        <v>1113</v>
      </c>
      <c r="I269" t="s">
        <v>1114</v>
      </c>
      <c r="J269" t="s">
        <v>1156</v>
      </c>
      <c r="K269" t="s">
        <v>1157</v>
      </c>
    </row>
    <row r="270" spans="1:11" x14ac:dyDescent="0.25">
      <c r="A270" t="s">
        <v>1158</v>
      </c>
      <c r="H270" t="s">
        <v>1113</v>
      </c>
      <c r="I270" t="s">
        <v>1114</v>
      </c>
      <c r="J270" t="s">
        <v>1159</v>
      </c>
      <c r="K270" t="s">
        <v>1160</v>
      </c>
    </row>
    <row r="271" spans="1:11" x14ac:dyDescent="0.25">
      <c r="A271" t="s">
        <v>1161</v>
      </c>
      <c r="H271" t="s">
        <v>1113</v>
      </c>
      <c r="I271" t="s">
        <v>1114</v>
      </c>
      <c r="J271" t="s">
        <v>1141</v>
      </c>
      <c r="K271" t="s">
        <v>1162</v>
      </c>
    </row>
    <row r="272" spans="1:11" x14ac:dyDescent="0.25">
      <c r="A272" t="s">
        <v>1163</v>
      </c>
      <c r="H272" t="s">
        <v>1113</v>
      </c>
      <c r="I272" t="s">
        <v>1114</v>
      </c>
      <c r="J272" t="s">
        <v>1164</v>
      </c>
      <c r="K272" t="s">
        <v>1165</v>
      </c>
    </row>
    <row r="273" spans="1:11" x14ac:dyDescent="0.25">
      <c r="A273" t="s">
        <v>1166</v>
      </c>
      <c r="H273" t="s">
        <v>1113</v>
      </c>
      <c r="I273" t="s">
        <v>1114</v>
      </c>
      <c r="J273" t="s">
        <v>1167</v>
      </c>
      <c r="K273" t="s">
        <v>1168</v>
      </c>
    </row>
    <row r="274" spans="1:11" x14ac:dyDescent="0.25">
      <c r="A274" t="s">
        <v>1169</v>
      </c>
      <c r="H274" t="s">
        <v>1113</v>
      </c>
      <c r="I274" t="s">
        <v>1114</v>
      </c>
      <c r="J274" t="s">
        <v>1170</v>
      </c>
      <c r="K274" t="s">
        <v>1171</v>
      </c>
    </row>
    <row r="275" spans="1:11" x14ac:dyDescent="0.25">
      <c r="A275" t="s">
        <v>1172</v>
      </c>
      <c r="H275" t="s">
        <v>1113</v>
      </c>
      <c r="I275" t="s">
        <v>1114</v>
      </c>
      <c r="J275" t="s">
        <v>1173</v>
      </c>
      <c r="K275" t="s">
        <v>1174</v>
      </c>
    </row>
    <row r="276" spans="1:11" x14ac:dyDescent="0.25">
      <c r="A276" t="s">
        <v>1175</v>
      </c>
      <c r="H276" t="s">
        <v>1113</v>
      </c>
      <c r="I276" t="s">
        <v>1114</v>
      </c>
      <c r="J276" t="s">
        <v>1176</v>
      </c>
      <c r="K276" t="s">
        <v>1177</v>
      </c>
    </row>
    <row r="277" spans="1:11" x14ac:dyDescent="0.25">
      <c r="A277" t="s">
        <v>1178</v>
      </c>
      <c r="H277" t="s">
        <v>1113</v>
      </c>
      <c r="I277" t="s">
        <v>1114</v>
      </c>
      <c r="J277" t="s">
        <v>1114</v>
      </c>
      <c r="K277" t="s">
        <v>1179</v>
      </c>
    </row>
    <row r="278" spans="1:11" x14ac:dyDescent="0.25">
      <c r="A278" t="s">
        <v>1180</v>
      </c>
      <c r="H278" t="s">
        <v>1113</v>
      </c>
      <c r="I278" t="s">
        <v>1114</v>
      </c>
      <c r="J278" t="s">
        <v>1114</v>
      </c>
      <c r="K278" t="s">
        <v>1181</v>
      </c>
    </row>
    <row r="279" spans="1:11" x14ac:dyDescent="0.25">
      <c r="A279" t="s">
        <v>1182</v>
      </c>
      <c r="H279" t="s">
        <v>1113</v>
      </c>
      <c r="I279" t="s">
        <v>1114</v>
      </c>
      <c r="J279" t="s">
        <v>1114</v>
      </c>
      <c r="K279" t="s">
        <v>1183</v>
      </c>
    </row>
    <row r="280" spans="1:11" x14ac:dyDescent="0.25">
      <c r="A280" t="s">
        <v>1184</v>
      </c>
      <c r="H280" t="s">
        <v>1113</v>
      </c>
      <c r="I280" t="s">
        <v>1114</v>
      </c>
      <c r="J280" t="s">
        <v>1114</v>
      </c>
      <c r="K280" t="s">
        <v>1185</v>
      </c>
    </row>
    <row r="281" spans="1:11" x14ac:dyDescent="0.25">
      <c r="A281" t="s">
        <v>1186</v>
      </c>
      <c r="H281" t="s">
        <v>1113</v>
      </c>
      <c r="I281" t="s">
        <v>1114</v>
      </c>
      <c r="J281" t="s">
        <v>1114</v>
      </c>
      <c r="K281" t="s">
        <v>1187</v>
      </c>
    </row>
    <row r="282" spans="1:11" x14ac:dyDescent="0.25">
      <c r="A282" t="s">
        <v>1188</v>
      </c>
      <c r="H282" t="s">
        <v>1113</v>
      </c>
      <c r="I282" t="s">
        <v>1114</v>
      </c>
      <c r="J282" t="s">
        <v>1114</v>
      </c>
      <c r="K282" t="s">
        <v>1189</v>
      </c>
    </row>
    <row r="283" spans="1:11" x14ac:dyDescent="0.25">
      <c r="A283" t="s">
        <v>1190</v>
      </c>
      <c r="H283" t="s">
        <v>1113</v>
      </c>
      <c r="I283" t="s">
        <v>1114</v>
      </c>
      <c r="J283" t="s">
        <v>1114</v>
      </c>
      <c r="K283" t="s">
        <v>1191</v>
      </c>
    </row>
    <row r="284" spans="1:11" x14ac:dyDescent="0.25">
      <c r="A284" t="s">
        <v>1192</v>
      </c>
      <c r="H284" t="s">
        <v>1113</v>
      </c>
      <c r="I284" t="s">
        <v>1114</v>
      </c>
      <c r="J284" t="s">
        <v>1114</v>
      </c>
      <c r="K284" t="s">
        <v>1193</v>
      </c>
    </row>
    <row r="285" spans="1:11" x14ac:dyDescent="0.25">
      <c r="A285" t="s">
        <v>1194</v>
      </c>
      <c r="H285" t="s">
        <v>1113</v>
      </c>
      <c r="I285" t="s">
        <v>1114</v>
      </c>
      <c r="J285" t="s">
        <v>1114</v>
      </c>
      <c r="K285" t="s">
        <v>1195</v>
      </c>
    </row>
    <row r="286" spans="1:11" x14ac:dyDescent="0.25">
      <c r="A286" t="s">
        <v>1196</v>
      </c>
      <c r="H286" t="s">
        <v>1113</v>
      </c>
      <c r="I286" t="s">
        <v>1114</v>
      </c>
      <c r="J286" t="s">
        <v>1114</v>
      </c>
      <c r="K286" t="s">
        <v>1197</v>
      </c>
    </row>
    <row r="287" spans="1:11" x14ac:dyDescent="0.25">
      <c r="A287" t="s">
        <v>1198</v>
      </c>
      <c r="H287" t="s">
        <v>1113</v>
      </c>
      <c r="I287" t="s">
        <v>1114</v>
      </c>
      <c r="J287" t="s">
        <v>1114</v>
      </c>
      <c r="K287" t="s">
        <v>1199</v>
      </c>
    </row>
    <row r="288" spans="1:11" x14ac:dyDescent="0.25">
      <c r="A288" t="s">
        <v>1200</v>
      </c>
      <c r="H288" t="s">
        <v>1113</v>
      </c>
      <c r="I288" t="s">
        <v>1114</v>
      </c>
      <c r="J288" t="s">
        <v>1114</v>
      </c>
      <c r="K288" t="s">
        <v>1201</v>
      </c>
    </row>
    <row r="289" spans="1:11" x14ac:dyDescent="0.25">
      <c r="A289" t="s">
        <v>1202</v>
      </c>
      <c r="H289" t="s">
        <v>1113</v>
      </c>
      <c r="I289" t="s">
        <v>1114</v>
      </c>
      <c r="J289" t="s">
        <v>1114</v>
      </c>
      <c r="K289" t="s">
        <v>1203</v>
      </c>
    </row>
    <row r="290" spans="1:11" x14ac:dyDescent="0.25">
      <c r="A290" t="s">
        <v>1204</v>
      </c>
      <c r="H290" t="s">
        <v>1113</v>
      </c>
      <c r="I290" t="s">
        <v>1114</v>
      </c>
      <c r="J290" t="s">
        <v>1114</v>
      </c>
      <c r="K290" t="s">
        <v>1205</v>
      </c>
    </row>
    <row r="291" spans="1:11" x14ac:dyDescent="0.25">
      <c r="A291" t="s">
        <v>1206</v>
      </c>
      <c r="H291" t="s">
        <v>1113</v>
      </c>
      <c r="I291" t="s">
        <v>1114</v>
      </c>
      <c r="J291" t="s">
        <v>1114</v>
      </c>
      <c r="K291" t="s">
        <v>1207</v>
      </c>
    </row>
    <row r="292" spans="1:11" x14ac:dyDescent="0.25">
      <c r="A292" t="s">
        <v>1208</v>
      </c>
      <c r="H292" t="s">
        <v>1113</v>
      </c>
      <c r="I292" t="s">
        <v>1114</v>
      </c>
      <c r="J292" t="s">
        <v>1114</v>
      </c>
      <c r="K292" t="s">
        <v>1209</v>
      </c>
    </row>
    <row r="293" spans="1:11" x14ac:dyDescent="0.25">
      <c r="A293" t="s">
        <v>1210</v>
      </c>
      <c r="H293" t="s">
        <v>1113</v>
      </c>
      <c r="I293" t="s">
        <v>1114</v>
      </c>
      <c r="J293" t="s">
        <v>1114</v>
      </c>
      <c r="K293" t="s">
        <v>1211</v>
      </c>
    </row>
    <row r="294" spans="1:11" x14ac:dyDescent="0.25">
      <c r="A294" t="s">
        <v>1212</v>
      </c>
      <c r="H294" t="s">
        <v>1113</v>
      </c>
      <c r="I294" t="s">
        <v>1114</v>
      </c>
      <c r="J294" t="s">
        <v>1114</v>
      </c>
      <c r="K294" t="s">
        <v>1213</v>
      </c>
    </row>
    <row r="295" spans="1:11" x14ac:dyDescent="0.25">
      <c r="A295" t="s">
        <v>1214</v>
      </c>
      <c r="H295" t="s">
        <v>1113</v>
      </c>
      <c r="I295" t="s">
        <v>1114</v>
      </c>
      <c r="J295" t="s">
        <v>1114</v>
      </c>
      <c r="K295" t="s">
        <v>1215</v>
      </c>
    </row>
    <row r="296" spans="1:11" x14ac:dyDescent="0.25">
      <c r="A296" t="s">
        <v>1216</v>
      </c>
      <c r="H296" t="s">
        <v>1113</v>
      </c>
      <c r="I296" t="s">
        <v>1114</v>
      </c>
      <c r="J296" t="s">
        <v>1114</v>
      </c>
      <c r="K296" t="s">
        <v>1217</v>
      </c>
    </row>
    <row r="297" spans="1:11" x14ac:dyDescent="0.25">
      <c r="A297" t="s">
        <v>1218</v>
      </c>
      <c r="H297" t="s">
        <v>1113</v>
      </c>
      <c r="I297" t="s">
        <v>1114</v>
      </c>
      <c r="J297" t="s">
        <v>1114</v>
      </c>
      <c r="K297" t="s">
        <v>1219</v>
      </c>
    </row>
    <row r="298" spans="1:11" x14ac:dyDescent="0.25">
      <c r="A298" t="s">
        <v>1220</v>
      </c>
      <c r="H298" t="s">
        <v>1113</v>
      </c>
      <c r="I298" t="s">
        <v>1114</v>
      </c>
      <c r="J298" t="s">
        <v>1114</v>
      </c>
      <c r="K298" t="s">
        <v>1221</v>
      </c>
    </row>
    <row r="299" spans="1:11" x14ac:dyDescent="0.25">
      <c r="A299" t="s">
        <v>1222</v>
      </c>
      <c r="H299" t="s">
        <v>1113</v>
      </c>
      <c r="I299" t="s">
        <v>1114</v>
      </c>
      <c r="J299" t="s">
        <v>1114</v>
      </c>
      <c r="K299" t="s">
        <v>1223</v>
      </c>
    </row>
    <row r="300" spans="1:11" x14ac:dyDescent="0.25">
      <c r="A300" t="s">
        <v>1224</v>
      </c>
      <c r="H300" t="s">
        <v>1113</v>
      </c>
      <c r="I300" t="s">
        <v>1114</v>
      </c>
      <c r="J300" t="s">
        <v>1114</v>
      </c>
      <c r="K300" t="s">
        <v>1225</v>
      </c>
    </row>
    <row r="301" spans="1:11" x14ac:dyDescent="0.25">
      <c r="A301" t="s">
        <v>1226</v>
      </c>
      <c r="H301" t="s">
        <v>1113</v>
      </c>
      <c r="I301" t="s">
        <v>1114</v>
      </c>
      <c r="J301" t="s">
        <v>1114</v>
      </c>
      <c r="K301" t="s">
        <v>1227</v>
      </c>
    </row>
    <row r="302" spans="1:11" x14ac:dyDescent="0.25">
      <c r="A302" t="s">
        <v>1228</v>
      </c>
      <c r="H302" t="s">
        <v>1113</v>
      </c>
      <c r="I302" t="s">
        <v>1114</v>
      </c>
      <c r="J302" t="s">
        <v>1114</v>
      </c>
      <c r="K302" t="s">
        <v>1229</v>
      </c>
    </row>
    <row r="303" spans="1:11" x14ac:dyDescent="0.25">
      <c r="A303" t="s">
        <v>1230</v>
      </c>
      <c r="H303" t="s">
        <v>1113</v>
      </c>
      <c r="I303" t="s">
        <v>1114</v>
      </c>
      <c r="J303" t="s">
        <v>1114</v>
      </c>
      <c r="K303" t="s">
        <v>1231</v>
      </c>
    </row>
    <row r="304" spans="1:11" x14ac:dyDescent="0.25">
      <c r="A304" t="s">
        <v>1232</v>
      </c>
      <c r="H304" t="s">
        <v>1113</v>
      </c>
      <c r="I304" t="s">
        <v>1114</v>
      </c>
      <c r="J304" t="s">
        <v>1114</v>
      </c>
      <c r="K304" t="s">
        <v>1233</v>
      </c>
    </row>
    <row r="305" spans="1:11" x14ac:dyDescent="0.25">
      <c r="A305" t="s">
        <v>1234</v>
      </c>
      <c r="H305" t="s">
        <v>1113</v>
      </c>
      <c r="I305" t="s">
        <v>1114</v>
      </c>
      <c r="J305" t="s">
        <v>1114</v>
      </c>
      <c r="K305" t="s">
        <v>1235</v>
      </c>
    </row>
    <row r="306" spans="1:11" x14ac:dyDescent="0.25">
      <c r="A306" t="s">
        <v>1236</v>
      </c>
      <c r="H306" t="s">
        <v>1113</v>
      </c>
      <c r="I306" t="s">
        <v>1114</v>
      </c>
      <c r="J306" t="s">
        <v>1114</v>
      </c>
      <c r="K306" t="s">
        <v>1237</v>
      </c>
    </row>
    <row r="307" spans="1:11" x14ac:dyDescent="0.25">
      <c r="A307" t="s">
        <v>1238</v>
      </c>
      <c r="H307" t="s">
        <v>1113</v>
      </c>
      <c r="I307" t="s">
        <v>1114</v>
      </c>
      <c r="J307" t="s">
        <v>1114</v>
      </c>
      <c r="K307" t="s">
        <v>1239</v>
      </c>
    </row>
    <row r="308" spans="1:11" x14ac:dyDescent="0.25">
      <c r="A308" t="s">
        <v>1240</v>
      </c>
      <c r="H308" t="s">
        <v>1113</v>
      </c>
      <c r="I308" t="s">
        <v>1114</v>
      </c>
      <c r="J308" t="s">
        <v>1114</v>
      </c>
      <c r="K308" t="s">
        <v>1241</v>
      </c>
    </row>
    <row r="309" spans="1:11" x14ac:dyDescent="0.25">
      <c r="A309" t="s">
        <v>1242</v>
      </c>
      <c r="H309" t="s">
        <v>1113</v>
      </c>
      <c r="I309" t="s">
        <v>1114</v>
      </c>
      <c r="J309" t="s">
        <v>1114</v>
      </c>
      <c r="K309" t="s">
        <v>1243</v>
      </c>
    </row>
    <row r="310" spans="1:11" x14ac:dyDescent="0.25">
      <c r="A310" t="s">
        <v>1244</v>
      </c>
      <c r="H310" t="s">
        <v>1113</v>
      </c>
      <c r="I310" t="s">
        <v>1114</v>
      </c>
      <c r="J310" t="s">
        <v>1114</v>
      </c>
      <c r="K310" t="s">
        <v>1245</v>
      </c>
    </row>
    <row r="311" spans="1:11" x14ac:dyDescent="0.25">
      <c r="A311" t="s">
        <v>1246</v>
      </c>
      <c r="H311" t="s">
        <v>1113</v>
      </c>
      <c r="I311" t="s">
        <v>1114</v>
      </c>
      <c r="J311" t="s">
        <v>1114</v>
      </c>
      <c r="K311" t="s">
        <v>1247</v>
      </c>
    </row>
    <row r="312" spans="1:11" x14ac:dyDescent="0.25">
      <c r="A312" t="s">
        <v>1248</v>
      </c>
      <c r="H312" t="s">
        <v>1113</v>
      </c>
      <c r="I312" t="s">
        <v>1114</v>
      </c>
      <c r="J312" t="s">
        <v>1114</v>
      </c>
      <c r="K312" t="s">
        <v>1249</v>
      </c>
    </row>
    <row r="313" spans="1:11" x14ac:dyDescent="0.25">
      <c r="A313" t="s">
        <v>1250</v>
      </c>
      <c r="H313" t="s">
        <v>1113</v>
      </c>
      <c r="I313" t="s">
        <v>1114</v>
      </c>
      <c r="J313" t="s">
        <v>1114</v>
      </c>
      <c r="K313" t="s">
        <v>1251</v>
      </c>
    </row>
    <row r="314" spans="1:11" x14ac:dyDescent="0.25">
      <c r="A314" t="s">
        <v>1252</v>
      </c>
      <c r="H314" t="s">
        <v>1113</v>
      </c>
      <c r="I314" t="s">
        <v>1114</v>
      </c>
      <c r="J314" t="s">
        <v>1253</v>
      </c>
      <c r="K314" t="s">
        <v>1254</v>
      </c>
    </row>
    <row r="315" spans="1:11" x14ac:dyDescent="0.25">
      <c r="A315" t="s">
        <v>1255</v>
      </c>
      <c r="H315" t="s">
        <v>1113</v>
      </c>
      <c r="I315" t="s">
        <v>1114</v>
      </c>
      <c r="J315" t="s">
        <v>1256</v>
      </c>
      <c r="K315" t="s">
        <v>1257</v>
      </c>
    </row>
    <row r="316" spans="1:11" x14ac:dyDescent="0.25">
      <c r="A316" t="s">
        <v>1258</v>
      </c>
      <c r="H316" t="s">
        <v>1113</v>
      </c>
      <c r="I316" t="s">
        <v>1114</v>
      </c>
      <c r="J316" t="s">
        <v>1259</v>
      </c>
      <c r="K316" t="s">
        <v>1260</v>
      </c>
    </row>
    <row r="317" spans="1:11" x14ac:dyDescent="0.25">
      <c r="A317" t="s">
        <v>1261</v>
      </c>
      <c r="H317" t="s">
        <v>1113</v>
      </c>
      <c r="I317" t="s">
        <v>1114</v>
      </c>
      <c r="J317" t="s">
        <v>1262</v>
      </c>
      <c r="K317" t="s">
        <v>1263</v>
      </c>
    </row>
    <row r="318" spans="1:11" x14ac:dyDescent="0.25">
      <c r="A318" t="s">
        <v>1264</v>
      </c>
      <c r="H318" t="s">
        <v>1265</v>
      </c>
      <c r="I318" t="s">
        <v>1266</v>
      </c>
      <c r="J318" t="s">
        <v>1267</v>
      </c>
      <c r="K318" t="s">
        <v>1268</v>
      </c>
    </row>
    <row r="319" spans="1:11" x14ac:dyDescent="0.25">
      <c r="A319" t="s">
        <v>1269</v>
      </c>
      <c r="H319" t="s">
        <v>1265</v>
      </c>
      <c r="I319" t="s">
        <v>1266</v>
      </c>
      <c r="J319" t="s">
        <v>1270</v>
      </c>
      <c r="K319" t="s">
        <v>1271</v>
      </c>
    </row>
    <row r="320" spans="1:11" x14ac:dyDescent="0.25">
      <c r="A320" t="s">
        <v>1272</v>
      </c>
      <c r="H320" t="s">
        <v>1265</v>
      </c>
      <c r="I320" t="s">
        <v>1266</v>
      </c>
      <c r="J320" t="s">
        <v>1273</v>
      </c>
      <c r="K320" t="s">
        <v>1274</v>
      </c>
    </row>
    <row r="321" spans="1:11" x14ac:dyDescent="0.25">
      <c r="A321" t="s">
        <v>1275</v>
      </c>
      <c r="H321" t="s">
        <v>1265</v>
      </c>
      <c r="I321" t="s">
        <v>1266</v>
      </c>
      <c r="J321" t="s">
        <v>1276</v>
      </c>
      <c r="K321" t="s">
        <v>1277</v>
      </c>
    </row>
    <row r="322" spans="1:11" x14ac:dyDescent="0.25">
      <c r="A322" t="s">
        <v>1278</v>
      </c>
      <c r="H322" t="s">
        <v>1265</v>
      </c>
      <c r="I322" t="s">
        <v>1266</v>
      </c>
      <c r="J322" t="s">
        <v>1279</v>
      </c>
      <c r="K322" t="s">
        <v>1280</v>
      </c>
    </row>
    <row r="323" spans="1:11" x14ac:dyDescent="0.25">
      <c r="A323" t="s">
        <v>1281</v>
      </c>
      <c r="H323" t="s">
        <v>1265</v>
      </c>
      <c r="I323" t="s">
        <v>1266</v>
      </c>
      <c r="J323" t="s">
        <v>1282</v>
      </c>
      <c r="K323" t="s">
        <v>1283</v>
      </c>
    </row>
    <row r="324" spans="1:11" x14ac:dyDescent="0.25">
      <c r="A324" t="s">
        <v>1284</v>
      </c>
      <c r="H324" t="s">
        <v>1265</v>
      </c>
      <c r="I324" t="s">
        <v>1266</v>
      </c>
      <c r="J324" t="s">
        <v>1285</v>
      </c>
      <c r="K324" t="s">
        <v>1286</v>
      </c>
    </row>
    <row r="325" spans="1:11" x14ac:dyDescent="0.25">
      <c r="A325" t="s">
        <v>1287</v>
      </c>
      <c r="H325" t="s">
        <v>1265</v>
      </c>
      <c r="I325" t="s">
        <v>1266</v>
      </c>
      <c r="J325" t="s">
        <v>1288</v>
      </c>
      <c r="K325" t="s">
        <v>1289</v>
      </c>
    </row>
    <row r="326" spans="1:11" x14ac:dyDescent="0.25">
      <c r="A326" t="s">
        <v>1290</v>
      </c>
      <c r="H326" t="s">
        <v>1265</v>
      </c>
      <c r="I326" t="s">
        <v>1266</v>
      </c>
      <c r="J326" t="s">
        <v>1291</v>
      </c>
      <c r="K326" t="s">
        <v>1292</v>
      </c>
    </row>
    <row r="327" spans="1:11" x14ac:dyDescent="0.25">
      <c r="A327" t="s">
        <v>1293</v>
      </c>
      <c r="H327" t="s">
        <v>1265</v>
      </c>
      <c r="I327" t="s">
        <v>1266</v>
      </c>
      <c r="J327" t="s">
        <v>1294</v>
      </c>
      <c r="K327" t="s">
        <v>1295</v>
      </c>
    </row>
    <row r="328" spans="1:11" x14ac:dyDescent="0.25">
      <c r="A328" t="s">
        <v>1296</v>
      </c>
      <c r="H328" t="s">
        <v>1265</v>
      </c>
      <c r="I328" t="s">
        <v>1266</v>
      </c>
      <c r="J328" t="s">
        <v>1297</v>
      </c>
      <c r="K328" t="s">
        <v>1298</v>
      </c>
    </row>
    <row r="329" spans="1:11" x14ac:dyDescent="0.25">
      <c r="A329" t="s">
        <v>1299</v>
      </c>
      <c r="H329" t="s">
        <v>1265</v>
      </c>
      <c r="I329" t="s">
        <v>1266</v>
      </c>
      <c r="J329" t="s">
        <v>1297</v>
      </c>
      <c r="K329" t="s">
        <v>1300</v>
      </c>
    </row>
    <row r="330" spans="1:11" x14ac:dyDescent="0.25">
      <c r="A330" t="s">
        <v>1301</v>
      </c>
      <c r="H330" t="s">
        <v>1265</v>
      </c>
      <c r="I330" t="s">
        <v>1266</v>
      </c>
      <c r="J330" t="s">
        <v>1297</v>
      </c>
      <c r="K330" t="s">
        <v>1302</v>
      </c>
    </row>
    <row r="331" spans="1:11" x14ac:dyDescent="0.25">
      <c r="A331" t="s">
        <v>1303</v>
      </c>
      <c r="H331" t="s">
        <v>1265</v>
      </c>
      <c r="I331" t="s">
        <v>1266</v>
      </c>
      <c r="J331" t="s">
        <v>1304</v>
      </c>
      <c r="K331" t="s">
        <v>1305</v>
      </c>
    </row>
    <row r="332" spans="1:11" x14ac:dyDescent="0.25">
      <c r="A332" t="s">
        <v>1306</v>
      </c>
      <c r="H332" t="s">
        <v>1265</v>
      </c>
      <c r="I332" t="s">
        <v>1266</v>
      </c>
      <c r="J332" t="s">
        <v>1307</v>
      </c>
      <c r="K332" t="s">
        <v>1308</v>
      </c>
    </row>
    <row r="333" spans="1:11" x14ac:dyDescent="0.25">
      <c r="A333" t="s">
        <v>1309</v>
      </c>
      <c r="H333" t="s">
        <v>1265</v>
      </c>
      <c r="I333" t="s">
        <v>1266</v>
      </c>
      <c r="J333" t="s">
        <v>1310</v>
      </c>
      <c r="K333" t="s">
        <v>1311</v>
      </c>
    </row>
    <row r="334" spans="1:11" x14ac:dyDescent="0.25">
      <c r="A334" t="s">
        <v>1312</v>
      </c>
      <c r="H334" t="s">
        <v>1265</v>
      </c>
      <c r="I334" t="s">
        <v>1266</v>
      </c>
      <c r="J334" t="s">
        <v>1313</v>
      </c>
      <c r="K334" t="s">
        <v>1314</v>
      </c>
    </row>
    <row r="335" spans="1:11" x14ac:dyDescent="0.25">
      <c r="A335" t="s">
        <v>1315</v>
      </c>
      <c r="H335" t="s">
        <v>1265</v>
      </c>
      <c r="I335" t="s">
        <v>1266</v>
      </c>
      <c r="J335" t="s">
        <v>1316</v>
      </c>
      <c r="K335" t="s">
        <v>1317</v>
      </c>
    </row>
    <row r="336" spans="1:11" x14ac:dyDescent="0.25">
      <c r="A336" t="s">
        <v>1318</v>
      </c>
      <c r="H336" t="s">
        <v>1265</v>
      </c>
      <c r="I336" t="s">
        <v>1266</v>
      </c>
      <c r="J336" t="s">
        <v>1319</v>
      </c>
      <c r="K336" t="s">
        <v>1320</v>
      </c>
    </row>
    <row r="337" spans="1:11" x14ac:dyDescent="0.25">
      <c r="A337" t="s">
        <v>1321</v>
      </c>
      <c r="H337" t="s">
        <v>1265</v>
      </c>
      <c r="I337" t="s">
        <v>1266</v>
      </c>
      <c r="J337" t="s">
        <v>1322</v>
      </c>
      <c r="K337" t="s">
        <v>1323</v>
      </c>
    </row>
    <row r="338" spans="1:11" x14ac:dyDescent="0.25">
      <c r="A338" t="s">
        <v>1324</v>
      </c>
      <c r="H338" t="s">
        <v>1265</v>
      </c>
      <c r="I338" t="s">
        <v>1266</v>
      </c>
      <c r="J338" t="s">
        <v>1325</v>
      </c>
      <c r="K338" t="s">
        <v>1326</v>
      </c>
    </row>
    <row r="339" spans="1:11" x14ac:dyDescent="0.25">
      <c r="A339" t="s">
        <v>1327</v>
      </c>
      <c r="H339" t="s">
        <v>1265</v>
      </c>
      <c r="I339" t="s">
        <v>1266</v>
      </c>
      <c r="J339" t="s">
        <v>1325</v>
      </c>
      <c r="K339" t="s">
        <v>1328</v>
      </c>
    </row>
    <row r="340" spans="1:11" x14ac:dyDescent="0.25">
      <c r="A340" t="s">
        <v>1329</v>
      </c>
      <c r="H340" t="s">
        <v>1265</v>
      </c>
      <c r="I340" t="s">
        <v>1266</v>
      </c>
      <c r="J340" t="s">
        <v>1325</v>
      </c>
      <c r="K340" t="s">
        <v>1330</v>
      </c>
    </row>
    <row r="341" spans="1:11" x14ac:dyDescent="0.25">
      <c r="A341" t="s">
        <v>1331</v>
      </c>
      <c r="H341" t="s">
        <v>1265</v>
      </c>
      <c r="I341" t="s">
        <v>1266</v>
      </c>
      <c r="J341" t="s">
        <v>1332</v>
      </c>
      <c r="K341" t="s">
        <v>1333</v>
      </c>
    </row>
    <row r="342" spans="1:11" x14ac:dyDescent="0.25">
      <c r="A342" t="s">
        <v>1334</v>
      </c>
      <c r="H342" t="s">
        <v>1335</v>
      </c>
      <c r="I342" t="s">
        <v>1336</v>
      </c>
      <c r="J342" t="s">
        <v>1337</v>
      </c>
      <c r="K342" t="s">
        <v>1338</v>
      </c>
    </row>
    <row r="343" spans="1:11" x14ac:dyDescent="0.25">
      <c r="A343" t="s">
        <v>1339</v>
      </c>
      <c r="H343" t="s">
        <v>1335</v>
      </c>
      <c r="I343" t="s">
        <v>1336</v>
      </c>
      <c r="J343" t="s">
        <v>1340</v>
      </c>
      <c r="K343" t="s">
        <v>1341</v>
      </c>
    </row>
    <row r="344" spans="1:11" x14ac:dyDescent="0.25">
      <c r="A344" t="s">
        <v>1342</v>
      </c>
      <c r="H344" t="s">
        <v>1335</v>
      </c>
      <c r="I344" t="s">
        <v>1336</v>
      </c>
      <c r="J344" t="s">
        <v>1343</v>
      </c>
      <c r="K344" t="s">
        <v>1344</v>
      </c>
    </row>
    <row r="345" spans="1:11" x14ac:dyDescent="0.25">
      <c r="A345" t="s">
        <v>1345</v>
      </c>
      <c r="H345" t="s">
        <v>1335</v>
      </c>
      <c r="I345" t="s">
        <v>1336</v>
      </c>
      <c r="J345" t="s">
        <v>1346</v>
      </c>
      <c r="K345" t="s">
        <v>1347</v>
      </c>
    </row>
    <row r="346" spans="1:11" x14ac:dyDescent="0.25">
      <c r="A346" t="s">
        <v>1348</v>
      </c>
      <c r="H346" t="s">
        <v>1335</v>
      </c>
      <c r="I346" t="s">
        <v>1336</v>
      </c>
      <c r="J346" t="s">
        <v>1349</v>
      </c>
      <c r="K346" t="s">
        <v>1350</v>
      </c>
    </row>
    <row r="347" spans="1:11" x14ac:dyDescent="0.25">
      <c r="A347" t="s">
        <v>1351</v>
      </c>
      <c r="H347" t="s">
        <v>1335</v>
      </c>
      <c r="I347" t="s">
        <v>1336</v>
      </c>
      <c r="J347" t="s">
        <v>1352</v>
      </c>
      <c r="K347" t="s">
        <v>1353</v>
      </c>
    </row>
    <row r="348" spans="1:11" x14ac:dyDescent="0.25">
      <c r="A348" t="s">
        <v>1354</v>
      </c>
      <c r="H348" t="s">
        <v>1335</v>
      </c>
      <c r="I348" t="s">
        <v>1336</v>
      </c>
      <c r="J348" t="s">
        <v>1355</v>
      </c>
      <c r="K348" t="s">
        <v>1356</v>
      </c>
    </row>
    <row r="349" spans="1:11" x14ac:dyDescent="0.25">
      <c r="A349" t="s">
        <v>1357</v>
      </c>
      <c r="H349" t="s">
        <v>1335</v>
      </c>
      <c r="I349" t="s">
        <v>1336</v>
      </c>
      <c r="J349" t="s">
        <v>1358</v>
      </c>
      <c r="K349" t="s">
        <v>1359</v>
      </c>
    </row>
    <row r="350" spans="1:11" x14ac:dyDescent="0.25">
      <c r="A350" t="s">
        <v>1360</v>
      </c>
      <c r="H350" t="s">
        <v>1335</v>
      </c>
      <c r="I350" t="s">
        <v>1336</v>
      </c>
      <c r="J350" t="s">
        <v>1361</v>
      </c>
      <c r="K350" t="s">
        <v>1362</v>
      </c>
    </row>
    <row r="351" spans="1:11" x14ac:dyDescent="0.25">
      <c r="A351" t="s">
        <v>1363</v>
      </c>
      <c r="H351" t="s">
        <v>1335</v>
      </c>
      <c r="I351" t="s">
        <v>1336</v>
      </c>
      <c r="J351" t="s">
        <v>1364</v>
      </c>
      <c r="K351" t="s">
        <v>1365</v>
      </c>
    </row>
    <row r="352" spans="1:11" x14ac:dyDescent="0.25">
      <c r="A352" t="s">
        <v>1366</v>
      </c>
      <c r="H352" t="s">
        <v>1335</v>
      </c>
      <c r="I352" t="s">
        <v>1336</v>
      </c>
      <c r="J352" t="s">
        <v>1358</v>
      </c>
      <c r="K352" t="s">
        <v>1367</v>
      </c>
    </row>
    <row r="353" spans="1:11" x14ac:dyDescent="0.25">
      <c r="A353" t="s">
        <v>1368</v>
      </c>
      <c r="H353" t="s">
        <v>1335</v>
      </c>
      <c r="I353" t="s">
        <v>1336</v>
      </c>
      <c r="J353" t="s">
        <v>1369</v>
      </c>
      <c r="K353" t="s">
        <v>1370</v>
      </c>
    </row>
    <row r="354" spans="1:11" x14ac:dyDescent="0.25">
      <c r="A354" t="s">
        <v>1371</v>
      </c>
      <c r="H354" t="s">
        <v>1335</v>
      </c>
      <c r="I354" t="s">
        <v>1336</v>
      </c>
      <c r="J354" t="s">
        <v>1372</v>
      </c>
      <c r="K354" t="s">
        <v>1373</v>
      </c>
    </row>
    <row r="355" spans="1:11" x14ac:dyDescent="0.25">
      <c r="A355" t="s">
        <v>1374</v>
      </c>
      <c r="H355" t="s">
        <v>1335</v>
      </c>
      <c r="I355" t="s">
        <v>1336</v>
      </c>
      <c r="J355" t="s">
        <v>1375</v>
      </c>
      <c r="K355" t="s">
        <v>1376</v>
      </c>
    </row>
    <row r="356" spans="1:11" x14ac:dyDescent="0.25">
      <c r="A356" t="s">
        <v>1377</v>
      </c>
      <c r="H356" t="s">
        <v>1335</v>
      </c>
      <c r="I356" t="s">
        <v>1336</v>
      </c>
      <c r="J356" t="s">
        <v>1378</v>
      </c>
      <c r="K356" t="s">
        <v>1379</v>
      </c>
    </row>
    <row r="357" spans="1:11" x14ac:dyDescent="0.25">
      <c r="A357" t="s">
        <v>1380</v>
      </c>
      <c r="H357" t="s">
        <v>1335</v>
      </c>
      <c r="I357" t="s">
        <v>1336</v>
      </c>
      <c r="J357" t="s">
        <v>1381</v>
      </c>
      <c r="K357" t="s">
        <v>1382</v>
      </c>
    </row>
    <row r="358" spans="1:11" x14ac:dyDescent="0.25">
      <c r="A358" t="s">
        <v>1383</v>
      </c>
      <c r="H358" t="s">
        <v>1335</v>
      </c>
      <c r="I358" t="s">
        <v>1336</v>
      </c>
      <c r="J358" t="s">
        <v>1384</v>
      </c>
      <c r="K358" t="s">
        <v>1385</v>
      </c>
    </row>
    <row r="359" spans="1:11" x14ac:dyDescent="0.25">
      <c r="A359" t="s">
        <v>1386</v>
      </c>
      <c r="H359" t="s">
        <v>1335</v>
      </c>
      <c r="I359" t="s">
        <v>1336</v>
      </c>
      <c r="J359" t="s">
        <v>1387</v>
      </c>
      <c r="K359" t="s">
        <v>1388</v>
      </c>
    </row>
    <row r="360" spans="1:11" x14ac:dyDescent="0.25">
      <c r="A360" t="s">
        <v>1389</v>
      </c>
      <c r="H360" t="s">
        <v>1335</v>
      </c>
      <c r="I360" t="s">
        <v>1336</v>
      </c>
      <c r="J360" t="s">
        <v>1390</v>
      </c>
      <c r="K360" t="s">
        <v>1391</v>
      </c>
    </row>
    <row r="361" spans="1:11" x14ac:dyDescent="0.25">
      <c r="A361" t="s">
        <v>1392</v>
      </c>
      <c r="H361" t="s">
        <v>1335</v>
      </c>
      <c r="I361" t="s">
        <v>1336</v>
      </c>
      <c r="J361" t="s">
        <v>1393</v>
      </c>
      <c r="K361" t="s">
        <v>1394</v>
      </c>
    </row>
    <row r="362" spans="1:11" x14ac:dyDescent="0.25">
      <c r="A362" t="s">
        <v>1395</v>
      </c>
      <c r="H362" t="s">
        <v>1335</v>
      </c>
      <c r="I362" t="s">
        <v>1336</v>
      </c>
      <c r="J362" t="s">
        <v>1396</v>
      </c>
      <c r="K362" t="s">
        <v>1397</v>
      </c>
    </row>
    <row r="363" spans="1:11" x14ac:dyDescent="0.25">
      <c r="A363" t="s">
        <v>1398</v>
      </c>
      <c r="H363" t="s">
        <v>1335</v>
      </c>
      <c r="I363" t="s">
        <v>1336</v>
      </c>
      <c r="J363" t="s">
        <v>902</v>
      </c>
      <c r="K363" t="s">
        <v>1399</v>
      </c>
    </row>
    <row r="364" spans="1:11" x14ac:dyDescent="0.25">
      <c r="A364" t="s">
        <v>1400</v>
      </c>
      <c r="H364" t="s">
        <v>1335</v>
      </c>
      <c r="I364" t="s">
        <v>1336</v>
      </c>
      <c r="J364" t="s">
        <v>966</v>
      </c>
      <c r="K364" t="s">
        <v>1401</v>
      </c>
    </row>
    <row r="365" spans="1:11" x14ac:dyDescent="0.25">
      <c r="A365" t="s">
        <v>1402</v>
      </c>
      <c r="H365" t="s">
        <v>1335</v>
      </c>
      <c r="I365" t="s">
        <v>1336</v>
      </c>
      <c r="J365" t="s">
        <v>1403</v>
      </c>
      <c r="K365" t="s">
        <v>1404</v>
      </c>
    </row>
    <row r="366" spans="1:11" x14ac:dyDescent="0.25">
      <c r="A366" t="s">
        <v>1405</v>
      </c>
      <c r="H366" t="s">
        <v>1335</v>
      </c>
      <c r="I366" t="s">
        <v>1336</v>
      </c>
      <c r="J366" t="s">
        <v>1406</v>
      </c>
      <c r="K366" t="s">
        <v>1407</v>
      </c>
    </row>
    <row r="367" spans="1:11" x14ac:dyDescent="0.25">
      <c r="A367" t="s">
        <v>1408</v>
      </c>
      <c r="H367" t="s">
        <v>1335</v>
      </c>
      <c r="I367" t="s">
        <v>1336</v>
      </c>
      <c r="J367" t="s">
        <v>1409</v>
      </c>
      <c r="K367" t="s">
        <v>1410</v>
      </c>
    </row>
    <row r="368" spans="1:11" x14ac:dyDescent="0.25">
      <c r="A368" t="s">
        <v>1411</v>
      </c>
      <c r="H368" t="s">
        <v>1335</v>
      </c>
      <c r="I368" t="s">
        <v>1336</v>
      </c>
      <c r="J368" t="s">
        <v>1412</v>
      </c>
      <c r="K368" t="s">
        <v>1413</v>
      </c>
    </row>
    <row r="369" spans="1:11" x14ac:dyDescent="0.25">
      <c r="A369" t="s">
        <v>1414</v>
      </c>
      <c r="H369" t="s">
        <v>1335</v>
      </c>
      <c r="I369" t="s">
        <v>1336</v>
      </c>
      <c r="J369" t="s">
        <v>1336</v>
      </c>
      <c r="K369" t="s">
        <v>1415</v>
      </c>
    </row>
    <row r="370" spans="1:11" x14ac:dyDescent="0.25">
      <c r="A370" t="s">
        <v>1416</v>
      </c>
      <c r="H370" t="s">
        <v>1417</v>
      </c>
      <c r="I370" t="s">
        <v>1418</v>
      </c>
      <c r="J370" t="s">
        <v>1419</v>
      </c>
      <c r="K370" t="s">
        <v>1420</v>
      </c>
    </row>
    <row r="371" spans="1:11" x14ac:dyDescent="0.25">
      <c r="A371" t="s">
        <v>1421</v>
      </c>
      <c r="H371" t="s">
        <v>1417</v>
      </c>
      <c r="I371" t="s">
        <v>1418</v>
      </c>
      <c r="J371" t="s">
        <v>1422</v>
      </c>
      <c r="K371" t="s">
        <v>1423</v>
      </c>
    </row>
    <row r="372" spans="1:11" x14ac:dyDescent="0.25">
      <c r="A372" t="s">
        <v>1424</v>
      </c>
      <c r="H372" t="s">
        <v>1417</v>
      </c>
      <c r="I372" t="s">
        <v>1418</v>
      </c>
      <c r="J372" t="s">
        <v>1425</v>
      </c>
      <c r="K372" t="s">
        <v>1426</v>
      </c>
    </row>
    <row r="373" spans="1:11" x14ac:dyDescent="0.25">
      <c r="A373" t="s">
        <v>1427</v>
      </c>
      <c r="H373" t="s">
        <v>1417</v>
      </c>
      <c r="I373" t="s">
        <v>1418</v>
      </c>
      <c r="J373" t="s">
        <v>1428</v>
      </c>
      <c r="K373" t="s">
        <v>1429</v>
      </c>
    </row>
    <row r="374" spans="1:11" x14ac:dyDescent="0.25">
      <c r="A374" t="s">
        <v>1430</v>
      </c>
      <c r="H374" t="s">
        <v>1417</v>
      </c>
      <c r="I374" t="s">
        <v>1418</v>
      </c>
      <c r="J374" t="s">
        <v>1425</v>
      </c>
      <c r="K374" t="s">
        <v>1431</v>
      </c>
    </row>
    <row r="375" spans="1:11" x14ac:dyDescent="0.25">
      <c r="A375" t="s">
        <v>1432</v>
      </c>
      <c r="H375" t="s">
        <v>1417</v>
      </c>
      <c r="I375" t="s">
        <v>1418</v>
      </c>
      <c r="J375" t="s">
        <v>1433</v>
      </c>
      <c r="K375" t="s">
        <v>1434</v>
      </c>
    </row>
    <row r="376" spans="1:11" x14ac:dyDescent="0.25">
      <c r="A376" t="s">
        <v>1435</v>
      </c>
      <c r="H376" t="s">
        <v>1417</v>
      </c>
      <c r="I376" t="s">
        <v>1418</v>
      </c>
      <c r="J376" t="s">
        <v>1433</v>
      </c>
      <c r="K376" t="s">
        <v>1436</v>
      </c>
    </row>
    <row r="377" spans="1:11" x14ac:dyDescent="0.25">
      <c r="A377" t="s">
        <v>1437</v>
      </c>
      <c r="H377" t="s">
        <v>1417</v>
      </c>
      <c r="I377" t="s">
        <v>1418</v>
      </c>
      <c r="J377" t="s">
        <v>1433</v>
      </c>
      <c r="K377" t="s">
        <v>1438</v>
      </c>
    </row>
    <row r="378" spans="1:11" x14ac:dyDescent="0.25">
      <c r="A378" t="s">
        <v>1439</v>
      </c>
      <c r="H378" t="s">
        <v>1417</v>
      </c>
      <c r="I378" t="s">
        <v>1418</v>
      </c>
      <c r="J378" t="s">
        <v>1433</v>
      </c>
      <c r="K378" t="s">
        <v>1440</v>
      </c>
    </row>
    <row r="379" spans="1:11" x14ac:dyDescent="0.25">
      <c r="A379" t="s">
        <v>1441</v>
      </c>
      <c r="H379" t="s">
        <v>1417</v>
      </c>
      <c r="I379" t="s">
        <v>1418</v>
      </c>
      <c r="J379" t="s">
        <v>1433</v>
      </c>
      <c r="K379" t="s">
        <v>1442</v>
      </c>
    </row>
    <row r="380" spans="1:11" x14ac:dyDescent="0.25">
      <c r="A380" t="s">
        <v>1443</v>
      </c>
      <c r="H380" t="s">
        <v>1417</v>
      </c>
      <c r="I380" t="s">
        <v>1418</v>
      </c>
      <c r="J380" t="s">
        <v>1433</v>
      </c>
      <c r="K380" t="s">
        <v>1444</v>
      </c>
    </row>
    <row r="381" spans="1:11" x14ac:dyDescent="0.25">
      <c r="A381" t="s">
        <v>1445</v>
      </c>
      <c r="H381" t="s">
        <v>1417</v>
      </c>
      <c r="I381" t="s">
        <v>1418</v>
      </c>
      <c r="J381" t="s">
        <v>1433</v>
      </c>
      <c r="K381" t="s">
        <v>1446</v>
      </c>
    </row>
    <row r="382" spans="1:11" x14ac:dyDescent="0.25">
      <c r="A382" t="s">
        <v>1447</v>
      </c>
      <c r="H382" t="s">
        <v>1417</v>
      </c>
      <c r="I382" t="s">
        <v>1418</v>
      </c>
      <c r="J382" t="s">
        <v>1433</v>
      </c>
      <c r="K382" t="s">
        <v>1448</v>
      </c>
    </row>
    <row r="383" spans="1:11" x14ac:dyDescent="0.25">
      <c r="A383" t="s">
        <v>1449</v>
      </c>
      <c r="H383" t="s">
        <v>1417</v>
      </c>
      <c r="I383" t="s">
        <v>1418</v>
      </c>
      <c r="J383" t="s">
        <v>1433</v>
      </c>
      <c r="K383" t="s">
        <v>1450</v>
      </c>
    </row>
    <row r="384" spans="1:11" x14ac:dyDescent="0.25">
      <c r="A384" t="s">
        <v>1451</v>
      </c>
      <c r="H384" t="s">
        <v>1417</v>
      </c>
      <c r="I384" t="s">
        <v>1418</v>
      </c>
      <c r="J384" t="s">
        <v>1433</v>
      </c>
      <c r="K384" t="s">
        <v>1452</v>
      </c>
    </row>
    <row r="385" spans="1:11" x14ac:dyDescent="0.25">
      <c r="A385" t="s">
        <v>1453</v>
      </c>
      <c r="H385" t="s">
        <v>1417</v>
      </c>
      <c r="I385" t="s">
        <v>1418</v>
      </c>
      <c r="J385" t="s">
        <v>1433</v>
      </c>
      <c r="K385" t="s">
        <v>1454</v>
      </c>
    </row>
    <row r="386" spans="1:11" x14ac:dyDescent="0.25">
      <c r="A386" t="s">
        <v>1455</v>
      </c>
      <c r="H386" t="s">
        <v>1417</v>
      </c>
      <c r="I386" t="s">
        <v>1418</v>
      </c>
      <c r="J386" t="s">
        <v>1433</v>
      </c>
      <c r="K386" t="s">
        <v>1456</v>
      </c>
    </row>
    <row r="387" spans="1:11" x14ac:dyDescent="0.25">
      <c r="A387" t="s">
        <v>1457</v>
      </c>
      <c r="H387" t="s">
        <v>1417</v>
      </c>
      <c r="I387" t="s">
        <v>1418</v>
      </c>
      <c r="J387" t="s">
        <v>1433</v>
      </c>
      <c r="K387" t="s">
        <v>1458</v>
      </c>
    </row>
    <row r="388" spans="1:11" x14ac:dyDescent="0.25">
      <c r="A388" t="s">
        <v>1459</v>
      </c>
      <c r="H388" t="s">
        <v>1417</v>
      </c>
      <c r="I388" t="s">
        <v>1418</v>
      </c>
      <c r="J388" t="s">
        <v>1433</v>
      </c>
      <c r="K388" t="s">
        <v>1460</v>
      </c>
    </row>
    <row r="389" spans="1:11" x14ac:dyDescent="0.25">
      <c r="A389" t="s">
        <v>1461</v>
      </c>
      <c r="H389" t="s">
        <v>1417</v>
      </c>
      <c r="I389" t="s">
        <v>1418</v>
      </c>
      <c r="J389" t="s">
        <v>1433</v>
      </c>
      <c r="K389" t="s">
        <v>1462</v>
      </c>
    </row>
    <row r="390" spans="1:11" x14ac:dyDescent="0.25">
      <c r="A390" t="s">
        <v>1463</v>
      </c>
      <c r="H390" t="s">
        <v>1417</v>
      </c>
      <c r="I390" t="s">
        <v>1418</v>
      </c>
      <c r="J390" t="s">
        <v>1433</v>
      </c>
      <c r="K390" t="s">
        <v>1464</v>
      </c>
    </row>
    <row r="391" spans="1:11" x14ac:dyDescent="0.25">
      <c r="A391" t="s">
        <v>1465</v>
      </c>
      <c r="H391" t="s">
        <v>1417</v>
      </c>
      <c r="I391" t="s">
        <v>1418</v>
      </c>
      <c r="J391" t="s">
        <v>1433</v>
      </c>
      <c r="K391" t="s">
        <v>1466</v>
      </c>
    </row>
    <row r="392" spans="1:11" x14ac:dyDescent="0.25">
      <c r="A392" t="s">
        <v>1467</v>
      </c>
      <c r="H392" t="s">
        <v>1417</v>
      </c>
      <c r="I392" t="s">
        <v>1418</v>
      </c>
      <c r="J392" t="s">
        <v>1433</v>
      </c>
      <c r="K392" t="s">
        <v>1468</v>
      </c>
    </row>
    <row r="393" spans="1:11" x14ac:dyDescent="0.25">
      <c r="A393" t="s">
        <v>1469</v>
      </c>
      <c r="H393" t="s">
        <v>1417</v>
      </c>
      <c r="I393" t="s">
        <v>1418</v>
      </c>
      <c r="J393" t="s">
        <v>1433</v>
      </c>
      <c r="K393" t="s">
        <v>1470</v>
      </c>
    </row>
    <row r="394" spans="1:11" x14ac:dyDescent="0.25">
      <c r="A394" t="s">
        <v>1471</v>
      </c>
      <c r="H394" t="s">
        <v>1417</v>
      </c>
      <c r="I394" t="s">
        <v>1418</v>
      </c>
      <c r="J394" t="s">
        <v>1433</v>
      </c>
      <c r="K394" t="s">
        <v>1472</v>
      </c>
    </row>
    <row r="395" spans="1:11" x14ac:dyDescent="0.25">
      <c r="A395" t="s">
        <v>1473</v>
      </c>
      <c r="H395" t="s">
        <v>1417</v>
      </c>
      <c r="I395" t="s">
        <v>1418</v>
      </c>
      <c r="J395" t="s">
        <v>1433</v>
      </c>
      <c r="K395" t="s">
        <v>1474</v>
      </c>
    </row>
    <row r="396" spans="1:11" x14ac:dyDescent="0.25">
      <c r="A396" t="s">
        <v>1475</v>
      </c>
      <c r="H396" t="s">
        <v>1417</v>
      </c>
      <c r="I396" t="s">
        <v>1418</v>
      </c>
      <c r="J396" t="s">
        <v>1433</v>
      </c>
      <c r="K396" t="s">
        <v>1476</v>
      </c>
    </row>
    <row r="397" spans="1:11" x14ac:dyDescent="0.25">
      <c r="A397" t="s">
        <v>1477</v>
      </c>
      <c r="H397" t="s">
        <v>1417</v>
      </c>
      <c r="I397" t="s">
        <v>1418</v>
      </c>
      <c r="J397" t="s">
        <v>1433</v>
      </c>
      <c r="K397" t="s">
        <v>1478</v>
      </c>
    </row>
    <row r="398" spans="1:11" x14ac:dyDescent="0.25">
      <c r="A398" t="s">
        <v>1479</v>
      </c>
      <c r="H398" t="s">
        <v>1417</v>
      </c>
      <c r="I398" t="s">
        <v>1418</v>
      </c>
      <c r="J398" t="s">
        <v>1480</v>
      </c>
      <c r="K398" t="s">
        <v>1481</v>
      </c>
    </row>
    <row r="399" spans="1:11" x14ac:dyDescent="0.25">
      <c r="A399" t="s">
        <v>1482</v>
      </c>
      <c r="H399" t="s">
        <v>1417</v>
      </c>
      <c r="I399" t="s">
        <v>1418</v>
      </c>
      <c r="J399" t="s">
        <v>1480</v>
      </c>
      <c r="K399" t="s">
        <v>1483</v>
      </c>
    </row>
    <row r="400" spans="1:11" x14ac:dyDescent="0.25">
      <c r="A400" t="s">
        <v>1484</v>
      </c>
      <c r="H400" t="s">
        <v>1417</v>
      </c>
      <c r="I400" t="s">
        <v>1418</v>
      </c>
      <c r="J400" t="s">
        <v>1480</v>
      </c>
      <c r="K400" t="s">
        <v>1485</v>
      </c>
    </row>
    <row r="401" spans="1:11" x14ac:dyDescent="0.25">
      <c r="A401" t="s">
        <v>1486</v>
      </c>
      <c r="H401" t="s">
        <v>1417</v>
      </c>
      <c r="I401" t="s">
        <v>1418</v>
      </c>
      <c r="J401" t="s">
        <v>1480</v>
      </c>
      <c r="K401" t="s">
        <v>1487</v>
      </c>
    </row>
    <row r="402" spans="1:11" x14ac:dyDescent="0.25">
      <c r="A402" t="s">
        <v>1488</v>
      </c>
      <c r="H402" t="s">
        <v>1417</v>
      </c>
      <c r="I402" t="s">
        <v>1418</v>
      </c>
      <c r="J402" t="s">
        <v>1480</v>
      </c>
      <c r="K402" t="s">
        <v>1489</v>
      </c>
    </row>
    <row r="403" spans="1:11" x14ac:dyDescent="0.25">
      <c r="A403" t="s">
        <v>1490</v>
      </c>
      <c r="H403" t="s">
        <v>1417</v>
      </c>
      <c r="I403" t="s">
        <v>1418</v>
      </c>
      <c r="J403" t="s">
        <v>1480</v>
      </c>
      <c r="K403" t="s">
        <v>1491</v>
      </c>
    </row>
    <row r="404" spans="1:11" x14ac:dyDescent="0.25">
      <c r="A404" t="s">
        <v>1492</v>
      </c>
      <c r="H404" t="s">
        <v>1417</v>
      </c>
      <c r="I404" t="s">
        <v>1418</v>
      </c>
      <c r="J404" t="s">
        <v>1480</v>
      </c>
      <c r="K404" t="s">
        <v>1493</v>
      </c>
    </row>
    <row r="405" spans="1:11" x14ac:dyDescent="0.25">
      <c r="A405" t="s">
        <v>1494</v>
      </c>
      <c r="H405" t="s">
        <v>1417</v>
      </c>
      <c r="I405" t="s">
        <v>1418</v>
      </c>
      <c r="J405" t="s">
        <v>1480</v>
      </c>
      <c r="K405" t="s">
        <v>1495</v>
      </c>
    </row>
    <row r="406" spans="1:11" x14ac:dyDescent="0.25">
      <c r="A406" t="s">
        <v>1496</v>
      </c>
      <c r="H406" t="s">
        <v>1417</v>
      </c>
      <c r="I406" t="s">
        <v>1418</v>
      </c>
      <c r="J406" t="s">
        <v>1480</v>
      </c>
      <c r="K406" t="s">
        <v>1497</v>
      </c>
    </row>
    <row r="407" spans="1:11" x14ac:dyDescent="0.25">
      <c r="A407" t="s">
        <v>1498</v>
      </c>
      <c r="H407" t="s">
        <v>1417</v>
      </c>
      <c r="I407" t="s">
        <v>1418</v>
      </c>
      <c r="J407" t="s">
        <v>1480</v>
      </c>
      <c r="K407" t="s">
        <v>1499</v>
      </c>
    </row>
    <row r="408" spans="1:11" x14ac:dyDescent="0.25">
      <c r="A408" t="s">
        <v>1500</v>
      </c>
      <c r="H408" t="s">
        <v>1417</v>
      </c>
      <c r="I408" t="s">
        <v>1418</v>
      </c>
      <c r="J408" t="s">
        <v>1480</v>
      </c>
      <c r="K408" t="s">
        <v>1501</v>
      </c>
    </row>
    <row r="409" spans="1:11" x14ac:dyDescent="0.25">
      <c r="A409" t="s">
        <v>1502</v>
      </c>
      <c r="H409" t="s">
        <v>1417</v>
      </c>
      <c r="I409" t="s">
        <v>1418</v>
      </c>
      <c r="J409" t="s">
        <v>1503</v>
      </c>
      <c r="K409" t="s">
        <v>1504</v>
      </c>
    </row>
    <row r="410" spans="1:11" x14ac:dyDescent="0.25">
      <c r="A410" t="s">
        <v>1505</v>
      </c>
      <c r="H410" t="s">
        <v>1417</v>
      </c>
      <c r="I410" t="s">
        <v>1418</v>
      </c>
      <c r="J410" t="s">
        <v>1506</v>
      </c>
      <c r="K410" t="s">
        <v>1507</v>
      </c>
    </row>
    <row r="411" spans="1:11" x14ac:dyDescent="0.25">
      <c r="A411" t="s">
        <v>1508</v>
      </c>
      <c r="H411" t="s">
        <v>1417</v>
      </c>
      <c r="I411" t="s">
        <v>1418</v>
      </c>
      <c r="J411" t="s">
        <v>1503</v>
      </c>
      <c r="K411" t="s">
        <v>1509</v>
      </c>
    </row>
    <row r="412" spans="1:11" x14ac:dyDescent="0.25">
      <c r="A412" t="s">
        <v>1510</v>
      </c>
      <c r="H412" t="s">
        <v>1417</v>
      </c>
      <c r="I412" t="s">
        <v>1418</v>
      </c>
      <c r="J412" t="s">
        <v>1506</v>
      </c>
      <c r="K412" t="s">
        <v>1511</v>
      </c>
    </row>
    <row r="413" spans="1:11" x14ac:dyDescent="0.25">
      <c r="A413" t="s">
        <v>1512</v>
      </c>
      <c r="H413" t="s">
        <v>1513</v>
      </c>
      <c r="I413" t="s">
        <v>1514</v>
      </c>
      <c r="J413" t="s">
        <v>1515</v>
      </c>
      <c r="K413" t="s">
        <v>1516</v>
      </c>
    </row>
    <row r="414" spans="1:11" x14ac:dyDescent="0.25">
      <c r="A414" t="s">
        <v>1517</v>
      </c>
      <c r="H414" t="s">
        <v>1513</v>
      </c>
      <c r="I414" t="s">
        <v>1514</v>
      </c>
      <c r="J414" t="s">
        <v>1518</v>
      </c>
      <c r="K414" t="s">
        <v>1519</v>
      </c>
    </row>
    <row r="415" spans="1:11" x14ac:dyDescent="0.25">
      <c r="A415" t="s">
        <v>1520</v>
      </c>
      <c r="H415" t="s">
        <v>1513</v>
      </c>
      <c r="I415" t="s">
        <v>1514</v>
      </c>
      <c r="J415" t="s">
        <v>1521</v>
      </c>
      <c r="K415" t="s">
        <v>1522</v>
      </c>
    </row>
    <row r="416" spans="1:11" x14ac:dyDescent="0.25">
      <c r="A416" t="s">
        <v>1523</v>
      </c>
      <c r="H416" t="s">
        <v>1513</v>
      </c>
      <c r="I416" t="s">
        <v>1514</v>
      </c>
      <c r="J416" t="s">
        <v>1524</v>
      </c>
      <c r="K416" t="s">
        <v>1525</v>
      </c>
    </row>
    <row r="417" spans="1:11" x14ac:dyDescent="0.25">
      <c r="A417" t="s">
        <v>1526</v>
      </c>
      <c r="H417" t="s">
        <v>1527</v>
      </c>
      <c r="I417" t="s">
        <v>1528</v>
      </c>
      <c r="J417" t="s">
        <v>1529</v>
      </c>
      <c r="K417" t="s">
        <v>1530</v>
      </c>
    </row>
    <row r="418" spans="1:11" x14ac:dyDescent="0.25">
      <c r="A418" t="s">
        <v>1531</v>
      </c>
      <c r="H418" t="s">
        <v>1527</v>
      </c>
      <c r="I418" t="s">
        <v>1528</v>
      </c>
      <c r="J418" t="s">
        <v>1532</v>
      </c>
      <c r="K418" t="s">
        <v>1533</v>
      </c>
    </row>
    <row r="419" spans="1:11" x14ac:dyDescent="0.25">
      <c r="A419" t="s">
        <v>1534</v>
      </c>
      <c r="H419" t="s">
        <v>1527</v>
      </c>
      <c r="I419" t="s">
        <v>1528</v>
      </c>
      <c r="J419" t="s">
        <v>1532</v>
      </c>
      <c r="K419" t="s">
        <v>1535</v>
      </c>
    </row>
    <row r="420" spans="1:11" x14ac:dyDescent="0.25">
      <c r="A420" t="s">
        <v>1536</v>
      </c>
      <c r="H420" t="s">
        <v>1527</v>
      </c>
      <c r="I420" t="s">
        <v>1528</v>
      </c>
      <c r="J420" t="s">
        <v>1537</v>
      </c>
      <c r="K420" t="s">
        <v>1538</v>
      </c>
    </row>
    <row r="421" spans="1:11" x14ac:dyDescent="0.25">
      <c r="A421" t="s">
        <v>1539</v>
      </c>
      <c r="H421" t="s">
        <v>1527</v>
      </c>
      <c r="I421" t="s">
        <v>1528</v>
      </c>
      <c r="J421" t="s">
        <v>1540</v>
      </c>
      <c r="K421" t="s">
        <v>1541</v>
      </c>
    </row>
    <row r="422" spans="1:11" x14ac:dyDescent="0.25">
      <c r="A422" t="s">
        <v>1542</v>
      </c>
      <c r="H422" t="s">
        <v>1527</v>
      </c>
      <c r="I422" t="s">
        <v>1528</v>
      </c>
      <c r="J422" t="s">
        <v>1543</v>
      </c>
      <c r="K422" t="s">
        <v>1544</v>
      </c>
    </row>
    <row r="423" spans="1:11" x14ac:dyDescent="0.25">
      <c r="A423" t="s">
        <v>1545</v>
      </c>
      <c r="H423" t="s">
        <v>1527</v>
      </c>
      <c r="I423" t="s">
        <v>1528</v>
      </c>
      <c r="J423" t="s">
        <v>1546</v>
      </c>
      <c r="K423" t="s">
        <v>1547</v>
      </c>
    </row>
    <row r="424" spans="1:11" x14ac:dyDescent="0.25">
      <c r="A424" t="s">
        <v>1548</v>
      </c>
      <c r="H424" t="s">
        <v>1527</v>
      </c>
      <c r="I424" t="s">
        <v>1528</v>
      </c>
      <c r="J424" t="s">
        <v>1549</v>
      </c>
      <c r="K424" t="s">
        <v>1550</v>
      </c>
    </row>
    <row r="425" spans="1:11" x14ac:dyDescent="0.25">
      <c r="A425" t="s">
        <v>1551</v>
      </c>
      <c r="H425" t="s">
        <v>1527</v>
      </c>
      <c r="I425" t="s">
        <v>1528</v>
      </c>
      <c r="J425" t="s">
        <v>1549</v>
      </c>
      <c r="K425" t="s">
        <v>1552</v>
      </c>
    </row>
    <row r="426" spans="1:11" x14ac:dyDescent="0.25">
      <c r="A426" t="s">
        <v>1553</v>
      </c>
      <c r="H426" t="s">
        <v>1527</v>
      </c>
      <c r="I426" t="s">
        <v>1528</v>
      </c>
      <c r="J426" t="s">
        <v>1549</v>
      </c>
      <c r="K426" t="s">
        <v>1554</v>
      </c>
    </row>
    <row r="427" spans="1:11" x14ac:dyDescent="0.25">
      <c r="A427" t="s">
        <v>1555</v>
      </c>
      <c r="H427" t="s">
        <v>1527</v>
      </c>
      <c r="I427" t="s">
        <v>1528</v>
      </c>
      <c r="J427" t="s">
        <v>1549</v>
      </c>
      <c r="K427" t="s">
        <v>1556</v>
      </c>
    </row>
    <row r="428" spans="1:11" x14ac:dyDescent="0.25">
      <c r="A428" t="s">
        <v>1557</v>
      </c>
      <c r="H428" t="s">
        <v>1527</v>
      </c>
      <c r="I428" t="s">
        <v>1528</v>
      </c>
      <c r="J428" t="s">
        <v>1558</v>
      </c>
      <c r="K428" t="s">
        <v>1559</v>
      </c>
    </row>
    <row r="429" spans="1:11" x14ac:dyDescent="0.25">
      <c r="A429" t="s">
        <v>1560</v>
      </c>
      <c r="H429" t="s">
        <v>1527</v>
      </c>
      <c r="I429" t="s">
        <v>1528</v>
      </c>
      <c r="J429" t="s">
        <v>1558</v>
      </c>
      <c r="K429" t="s">
        <v>1561</v>
      </c>
    </row>
    <row r="430" spans="1:11" x14ac:dyDescent="0.25">
      <c r="A430" t="s">
        <v>1562</v>
      </c>
      <c r="H430" t="s">
        <v>1527</v>
      </c>
      <c r="I430" t="s">
        <v>1528</v>
      </c>
      <c r="J430" t="s">
        <v>1558</v>
      </c>
      <c r="K430" t="s">
        <v>1563</v>
      </c>
    </row>
    <row r="431" spans="1:11" x14ac:dyDescent="0.25">
      <c r="A431" t="s">
        <v>1564</v>
      </c>
      <c r="H431" t="s">
        <v>1527</v>
      </c>
      <c r="I431" t="s">
        <v>1528</v>
      </c>
      <c r="J431" t="s">
        <v>1558</v>
      </c>
      <c r="K431" t="s">
        <v>1565</v>
      </c>
    </row>
    <row r="432" spans="1:11" x14ac:dyDescent="0.25">
      <c r="A432" t="s">
        <v>1566</v>
      </c>
      <c r="H432" t="s">
        <v>1527</v>
      </c>
      <c r="I432" t="s">
        <v>1528</v>
      </c>
      <c r="J432" t="s">
        <v>1558</v>
      </c>
      <c r="K432" t="s">
        <v>1567</v>
      </c>
    </row>
    <row r="433" spans="1:11" x14ac:dyDescent="0.25">
      <c r="A433" t="s">
        <v>1568</v>
      </c>
      <c r="H433" t="s">
        <v>1527</v>
      </c>
      <c r="I433" t="s">
        <v>1528</v>
      </c>
      <c r="J433" t="s">
        <v>1558</v>
      </c>
      <c r="K433" t="s">
        <v>1569</v>
      </c>
    </row>
    <row r="434" spans="1:11" x14ac:dyDescent="0.25">
      <c r="A434" t="s">
        <v>1570</v>
      </c>
      <c r="H434" t="s">
        <v>1527</v>
      </c>
      <c r="I434" t="s">
        <v>1528</v>
      </c>
      <c r="J434" t="s">
        <v>1528</v>
      </c>
      <c r="K434" t="s">
        <v>1571</v>
      </c>
    </row>
    <row r="435" spans="1:11" x14ac:dyDescent="0.25">
      <c r="A435" t="s">
        <v>1572</v>
      </c>
      <c r="H435" t="s">
        <v>1527</v>
      </c>
      <c r="I435" t="s">
        <v>1528</v>
      </c>
      <c r="J435" t="s">
        <v>1528</v>
      </c>
      <c r="K435" t="s">
        <v>1573</v>
      </c>
    </row>
    <row r="436" spans="1:11" x14ac:dyDescent="0.25">
      <c r="A436" t="s">
        <v>1574</v>
      </c>
      <c r="H436" t="s">
        <v>1527</v>
      </c>
      <c r="I436" t="s">
        <v>1528</v>
      </c>
      <c r="J436" t="s">
        <v>1528</v>
      </c>
      <c r="K436" t="s">
        <v>1575</v>
      </c>
    </row>
    <row r="437" spans="1:11" x14ac:dyDescent="0.25">
      <c r="A437" t="s">
        <v>1576</v>
      </c>
      <c r="H437" t="s">
        <v>1527</v>
      </c>
      <c r="I437" t="s">
        <v>1528</v>
      </c>
      <c r="J437" t="s">
        <v>1558</v>
      </c>
      <c r="K437" t="s">
        <v>1577</v>
      </c>
    </row>
    <row r="438" spans="1:11" x14ac:dyDescent="0.25">
      <c r="A438" t="s">
        <v>1578</v>
      </c>
      <c r="H438" t="s">
        <v>1527</v>
      </c>
      <c r="I438" t="s">
        <v>1528</v>
      </c>
      <c r="J438" t="s">
        <v>1558</v>
      </c>
      <c r="K438" t="s">
        <v>1579</v>
      </c>
    </row>
    <row r="439" spans="1:11" x14ac:dyDescent="0.25">
      <c r="A439" t="s">
        <v>1580</v>
      </c>
      <c r="H439" t="s">
        <v>1527</v>
      </c>
      <c r="I439" t="s">
        <v>1528</v>
      </c>
      <c r="J439" t="s">
        <v>1558</v>
      </c>
      <c r="K439" t="s">
        <v>1581</v>
      </c>
    </row>
    <row r="440" spans="1:11" x14ac:dyDescent="0.25">
      <c r="A440" t="s">
        <v>1582</v>
      </c>
      <c r="H440" t="s">
        <v>1527</v>
      </c>
      <c r="I440" t="s">
        <v>1528</v>
      </c>
      <c r="J440" t="s">
        <v>1558</v>
      </c>
      <c r="K440" t="s">
        <v>1583</v>
      </c>
    </row>
    <row r="441" spans="1:11" x14ac:dyDescent="0.25">
      <c r="A441" t="s">
        <v>1584</v>
      </c>
      <c r="H441" t="s">
        <v>1527</v>
      </c>
      <c r="I441" t="s">
        <v>1528</v>
      </c>
      <c r="J441" t="s">
        <v>1528</v>
      </c>
      <c r="K441" t="s">
        <v>1585</v>
      </c>
    </row>
    <row r="442" spans="1:11" x14ac:dyDescent="0.25">
      <c r="A442" t="s">
        <v>1586</v>
      </c>
      <c r="H442" t="s">
        <v>1527</v>
      </c>
      <c r="I442" t="s">
        <v>1528</v>
      </c>
      <c r="J442" t="s">
        <v>1528</v>
      </c>
      <c r="K442" t="s">
        <v>1587</v>
      </c>
    </row>
    <row r="443" spans="1:11" x14ac:dyDescent="0.25">
      <c r="A443" t="s">
        <v>1588</v>
      </c>
      <c r="H443" t="s">
        <v>1527</v>
      </c>
      <c r="I443" t="s">
        <v>1528</v>
      </c>
      <c r="J443" t="s">
        <v>1589</v>
      </c>
      <c r="K443" t="s">
        <v>1590</v>
      </c>
    </row>
    <row r="444" spans="1:11" x14ac:dyDescent="0.25">
      <c r="A444" t="s">
        <v>1591</v>
      </c>
      <c r="H444" t="s">
        <v>1527</v>
      </c>
      <c r="I444" t="s">
        <v>1528</v>
      </c>
      <c r="J444" t="s">
        <v>1592</v>
      </c>
      <c r="K444" t="s">
        <v>1593</v>
      </c>
    </row>
    <row r="445" spans="1:11" x14ac:dyDescent="0.25">
      <c r="A445" t="s">
        <v>1594</v>
      </c>
      <c r="H445" t="s">
        <v>1527</v>
      </c>
      <c r="I445" t="s">
        <v>1528</v>
      </c>
      <c r="J445" t="s">
        <v>1549</v>
      </c>
      <c r="K445" t="s">
        <v>1595</v>
      </c>
    </row>
    <row r="446" spans="1:11" x14ac:dyDescent="0.25">
      <c r="A446" t="s">
        <v>1596</v>
      </c>
      <c r="H446" t="s">
        <v>1527</v>
      </c>
      <c r="I446" t="s">
        <v>1528</v>
      </c>
      <c r="J446" t="s">
        <v>1549</v>
      </c>
      <c r="K446" t="s">
        <v>1597</v>
      </c>
    </row>
    <row r="447" spans="1:11" x14ac:dyDescent="0.25">
      <c r="A447" t="s">
        <v>391</v>
      </c>
      <c r="H447" t="s">
        <v>1527</v>
      </c>
      <c r="I447" t="s">
        <v>1528</v>
      </c>
      <c r="J447" t="s">
        <v>1549</v>
      </c>
      <c r="K447" t="s">
        <v>1598</v>
      </c>
    </row>
    <row r="448" spans="1:11" x14ac:dyDescent="0.25">
      <c r="H448" t="s">
        <v>1599</v>
      </c>
      <c r="I448" t="s">
        <v>1600</v>
      </c>
      <c r="J448" t="s">
        <v>1601</v>
      </c>
      <c r="K448" t="s">
        <v>1602</v>
      </c>
    </row>
    <row r="449" spans="8:11" x14ac:dyDescent="0.25">
      <c r="H449" t="s">
        <v>1599</v>
      </c>
      <c r="I449" t="s">
        <v>1600</v>
      </c>
      <c r="J449" t="s">
        <v>1603</v>
      </c>
      <c r="K449" t="s">
        <v>1604</v>
      </c>
    </row>
    <row r="450" spans="8:11" x14ac:dyDescent="0.25">
      <c r="H450" t="s">
        <v>1599</v>
      </c>
      <c r="I450" t="s">
        <v>1600</v>
      </c>
      <c r="J450" t="s">
        <v>1605</v>
      </c>
      <c r="K450" t="s">
        <v>1606</v>
      </c>
    </row>
    <row r="451" spans="8:11" x14ac:dyDescent="0.25">
      <c r="H451" t="s">
        <v>1599</v>
      </c>
      <c r="I451" t="s">
        <v>1600</v>
      </c>
      <c r="J451" t="s">
        <v>1607</v>
      </c>
      <c r="K451" t="s">
        <v>1608</v>
      </c>
    </row>
    <row r="452" spans="8:11" x14ac:dyDescent="0.25">
      <c r="H452" t="s">
        <v>1599</v>
      </c>
      <c r="I452" t="s">
        <v>1600</v>
      </c>
      <c r="J452" t="s">
        <v>1609</v>
      </c>
      <c r="K452" t="s">
        <v>1610</v>
      </c>
    </row>
    <row r="453" spans="8:11" x14ac:dyDescent="0.25">
      <c r="H453" t="s">
        <v>1599</v>
      </c>
      <c r="I453" t="s">
        <v>1600</v>
      </c>
      <c r="J453" t="s">
        <v>1611</v>
      </c>
      <c r="K453" t="s">
        <v>1612</v>
      </c>
    </row>
    <row r="454" spans="8:11" x14ac:dyDescent="0.25">
      <c r="H454" t="s">
        <v>1599</v>
      </c>
      <c r="I454" t="s">
        <v>1600</v>
      </c>
      <c r="J454" t="s">
        <v>1613</v>
      </c>
      <c r="K454" t="s">
        <v>1614</v>
      </c>
    </row>
    <row r="455" spans="8:11" x14ac:dyDescent="0.25">
      <c r="H455" t="s">
        <v>1599</v>
      </c>
      <c r="I455" t="s">
        <v>1600</v>
      </c>
      <c r="J455" t="s">
        <v>1615</v>
      </c>
      <c r="K455" t="s">
        <v>1616</v>
      </c>
    </row>
    <row r="456" spans="8:11" x14ac:dyDescent="0.25">
      <c r="H456" t="s">
        <v>1599</v>
      </c>
      <c r="I456" t="s">
        <v>1600</v>
      </c>
      <c r="J456" t="s">
        <v>1617</v>
      </c>
      <c r="K456" t="s">
        <v>1618</v>
      </c>
    </row>
    <row r="457" spans="8:11" x14ac:dyDescent="0.25">
      <c r="H457" t="s">
        <v>1599</v>
      </c>
      <c r="I457" t="s">
        <v>1600</v>
      </c>
      <c r="J457" t="s">
        <v>1619</v>
      </c>
      <c r="K457" t="s">
        <v>1620</v>
      </c>
    </row>
    <row r="458" spans="8:11" x14ac:dyDescent="0.25">
      <c r="H458" t="s">
        <v>1599</v>
      </c>
      <c r="I458" t="s">
        <v>1600</v>
      </c>
      <c r="J458" t="s">
        <v>1621</v>
      </c>
      <c r="K458" t="s">
        <v>1622</v>
      </c>
    </row>
    <row r="459" spans="8:11" x14ac:dyDescent="0.25">
      <c r="H459" t="s">
        <v>1599</v>
      </c>
      <c r="I459" t="s">
        <v>1600</v>
      </c>
      <c r="J459" t="s">
        <v>1623</v>
      </c>
      <c r="K459" t="s">
        <v>1624</v>
      </c>
    </row>
    <row r="460" spans="8:11" x14ac:dyDescent="0.25">
      <c r="H460" t="s">
        <v>1599</v>
      </c>
      <c r="I460" t="s">
        <v>1600</v>
      </c>
      <c r="J460" t="s">
        <v>1625</v>
      </c>
      <c r="K460" t="s">
        <v>1626</v>
      </c>
    </row>
    <row r="461" spans="8:11" x14ac:dyDescent="0.25">
      <c r="H461" t="s">
        <v>1599</v>
      </c>
      <c r="I461" t="s">
        <v>1600</v>
      </c>
      <c r="J461" t="s">
        <v>1627</v>
      </c>
      <c r="K461" t="s">
        <v>1628</v>
      </c>
    </row>
    <row r="462" spans="8:11" x14ac:dyDescent="0.25">
      <c r="H462" t="s">
        <v>1599</v>
      </c>
      <c r="I462" t="s">
        <v>1600</v>
      </c>
      <c r="J462" t="s">
        <v>1629</v>
      </c>
      <c r="K462" t="s">
        <v>1630</v>
      </c>
    </row>
    <row r="463" spans="8:11" x14ac:dyDescent="0.25">
      <c r="H463" t="s">
        <v>1599</v>
      </c>
      <c r="I463" t="s">
        <v>1600</v>
      </c>
      <c r="J463" t="s">
        <v>1631</v>
      </c>
      <c r="K463" t="s">
        <v>1632</v>
      </c>
    </row>
    <row r="464" spans="8:11" x14ac:dyDescent="0.25">
      <c r="H464" t="s">
        <v>1599</v>
      </c>
      <c r="I464" t="s">
        <v>1600</v>
      </c>
      <c r="J464" t="s">
        <v>1633</v>
      </c>
      <c r="K464" t="s">
        <v>1634</v>
      </c>
    </row>
    <row r="465" spans="8:11" x14ac:dyDescent="0.25">
      <c r="H465" t="s">
        <v>1599</v>
      </c>
      <c r="I465" t="s">
        <v>1600</v>
      </c>
      <c r="J465" t="s">
        <v>1635</v>
      </c>
      <c r="K465" t="s">
        <v>1636</v>
      </c>
    </row>
    <row r="466" spans="8:11" x14ac:dyDescent="0.25">
      <c r="H466" t="s">
        <v>1599</v>
      </c>
      <c r="I466" t="s">
        <v>1600</v>
      </c>
      <c r="J466" t="s">
        <v>1635</v>
      </c>
      <c r="K466" t="s">
        <v>1637</v>
      </c>
    </row>
    <row r="467" spans="8:11" x14ac:dyDescent="0.25">
      <c r="H467" t="s">
        <v>1599</v>
      </c>
      <c r="I467" t="s">
        <v>1600</v>
      </c>
      <c r="J467" t="s">
        <v>1635</v>
      </c>
      <c r="K467" t="s">
        <v>1638</v>
      </c>
    </row>
    <row r="468" spans="8:11" x14ac:dyDescent="0.25">
      <c r="H468" t="s">
        <v>1599</v>
      </c>
      <c r="I468" t="s">
        <v>1600</v>
      </c>
      <c r="J468" t="s">
        <v>1635</v>
      </c>
      <c r="K468" t="s">
        <v>1639</v>
      </c>
    </row>
    <row r="469" spans="8:11" x14ac:dyDescent="0.25">
      <c r="H469" t="s">
        <v>1599</v>
      </c>
      <c r="I469" t="s">
        <v>1600</v>
      </c>
      <c r="J469" t="s">
        <v>1640</v>
      </c>
      <c r="K469" t="s">
        <v>1641</v>
      </c>
    </row>
    <row r="470" spans="8:11" x14ac:dyDescent="0.25">
      <c r="H470" t="s">
        <v>1599</v>
      </c>
      <c r="I470" t="s">
        <v>1600</v>
      </c>
      <c r="J470" t="s">
        <v>1642</v>
      </c>
      <c r="K470" t="s">
        <v>1643</v>
      </c>
    </row>
    <row r="471" spans="8:11" x14ac:dyDescent="0.25">
      <c r="H471" t="s">
        <v>1599</v>
      </c>
      <c r="I471" t="s">
        <v>1600</v>
      </c>
      <c r="J471" t="s">
        <v>1642</v>
      </c>
      <c r="K471" t="s">
        <v>1644</v>
      </c>
    </row>
    <row r="472" spans="8:11" x14ac:dyDescent="0.25">
      <c r="H472" t="s">
        <v>1599</v>
      </c>
      <c r="I472" t="s">
        <v>1600</v>
      </c>
      <c r="J472" t="s">
        <v>1642</v>
      </c>
      <c r="K472" t="s">
        <v>1645</v>
      </c>
    </row>
    <row r="473" spans="8:11" x14ac:dyDescent="0.25">
      <c r="H473" t="s">
        <v>1599</v>
      </c>
      <c r="I473" t="s">
        <v>1600</v>
      </c>
      <c r="J473" t="s">
        <v>1642</v>
      </c>
      <c r="K473" t="s">
        <v>1646</v>
      </c>
    </row>
    <row r="474" spans="8:11" x14ac:dyDescent="0.25">
      <c r="H474" t="s">
        <v>1599</v>
      </c>
      <c r="I474" t="s">
        <v>1600</v>
      </c>
      <c r="J474" t="s">
        <v>1642</v>
      </c>
      <c r="K474" t="s">
        <v>1647</v>
      </c>
    </row>
    <row r="475" spans="8:11" x14ac:dyDescent="0.25">
      <c r="H475" t="s">
        <v>1599</v>
      </c>
      <c r="I475" t="s">
        <v>1600</v>
      </c>
      <c r="J475" t="s">
        <v>1642</v>
      </c>
      <c r="K475" t="s">
        <v>1648</v>
      </c>
    </row>
    <row r="476" spans="8:11" x14ac:dyDescent="0.25">
      <c r="H476" t="s">
        <v>1599</v>
      </c>
      <c r="I476" t="s">
        <v>1600</v>
      </c>
      <c r="J476" t="s">
        <v>1649</v>
      </c>
      <c r="K476" t="s">
        <v>1650</v>
      </c>
    </row>
    <row r="477" spans="8:11" x14ac:dyDescent="0.25">
      <c r="H477" t="s">
        <v>1651</v>
      </c>
      <c r="I477" t="s">
        <v>1652</v>
      </c>
      <c r="J477" t="s">
        <v>1653</v>
      </c>
      <c r="K477" t="s">
        <v>1654</v>
      </c>
    </row>
    <row r="478" spans="8:11" x14ac:dyDescent="0.25">
      <c r="H478" t="s">
        <v>1651</v>
      </c>
      <c r="I478" t="s">
        <v>1652</v>
      </c>
      <c r="J478" t="s">
        <v>1655</v>
      </c>
      <c r="K478" t="s">
        <v>1656</v>
      </c>
    </row>
    <row r="479" spans="8:11" x14ac:dyDescent="0.25">
      <c r="H479" t="s">
        <v>1651</v>
      </c>
      <c r="I479" t="s">
        <v>1652</v>
      </c>
      <c r="J479" t="s">
        <v>1657</v>
      </c>
      <c r="K479" t="s">
        <v>1658</v>
      </c>
    </row>
    <row r="480" spans="8:11" x14ac:dyDescent="0.25">
      <c r="H480" t="s">
        <v>1651</v>
      </c>
      <c r="I480" t="s">
        <v>1652</v>
      </c>
      <c r="J480" t="s">
        <v>1659</v>
      </c>
      <c r="K480" t="s">
        <v>1660</v>
      </c>
    </row>
    <row r="481" spans="8:11" x14ac:dyDescent="0.25">
      <c r="H481" t="s">
        <v>1651</v>
      </c>
      <c r="I481" t="s">
        <v>1652</v>
      </c>
      <c r="J481" t="s">
        <v>1661</v>
      </c>
      <c r="K481" t="s">
        <v>1662</v>
      </c>
    </row>
    <row r="482" spans="8:11" x14ac:dyDescent="0.25">
      <c r="H482" t="s">
        <v>1651</v>
      </c>
      <c r="I482" t="s">
        <v>1652</v>
      </c>
      <c r="J482" t="s">
        <v>1663</v>
      </c>
      <c r="K482" t="s">
        <v>1664</v>
      </c>
    </row>
    <row r="483" spans="8:11" x14ac:dyDescent="0.25">
      <c r="H483" t="s">
        <v>1651</v>
      </c>
      <c r="I483" t="s">
        <v>1652</v>
      </c>
      <c r="J483" t="s">
        <v>1665</v>
      </c>
      <c r="K483" t="s">
        <v>1666</v>
      </c>
    </row>
    <row r="484" spans="8:11" x14ac:dyDescent="0.25">
      <c r="H484" t="s">
        <v>1651</v>
      </c>
      <c r="I484" t="s">
        <v>1652</v>
      </c>
      <c r="J484" t="s">
        <v>1667</v>
      </c>
      <c r="K484" t="s">
        <v>1668</v>
      </c>
    </row>
    <row r="485" spans="8:11" x14ac:dyDescent="0.25">
      <c r="H485" t="s">
        <v>1651</v>
      </c>
      <c r="I485" t="s">
        <v>1652</v>
      </c>
      <c r="J485" t="s">
        <v>1669</v>
      </c>
      <c r="K485" t="s">
        <v>1670</v>
      </c>
    </row>
    <row r="486" spans="8:11" x14ac:dyDescent="0.25">
      <c r="H486" t="s">
        <v>1651</v>
      </c>
      <c r="I486" t="s">
        <v>1652</v>
      </c>
      <c r="J486" t="s">
        <v>1671</v>
      </c>
      <c r="K486" t="s">
        <v>1672</v>
      </c>
    </row>
    <row r="487" spans="8:11" x14ac:dyDescent="0.25">
      <c r="H487" t="s">
        <v>1651</v>
      </c>
      <c r="I487" t="s">
        <v>1652</v>
      </c>
      <c r="J487" t="s">
        <v>1673</v>
      </c>
      <c r="K487" t="s">
        <v>1674</v>
      </c>
    </row>
    <row r="488" spans="8:11" x14ac:dyDescent="0.25">
      <c r="H488" t="s">
        <v>1651</v>
      </c>
      <c r="I488" t="s">
        <v>1652</v>
      </c>
      <c r="J488" t="s">
        <v>1675</v>
      </c>
      <c r="K488" t="s">
        <v>1676</v>
      </c>
    </row>
    <row r="489" spans="8:11" x14ac:dyDescent="0.25">
      <c r="H489" t="s">
        <v>1651</v>
      </c>
      <c r="I489" t="s">
        <v>1652</v>
      </c>
      <c r="J489" t="s">
        <v>1673</v>
      </c>
      <c r="K489" t="s">
        <v>1677</v>
      </c>
    </row>
    <row r="490" spans="8:11" x14ac:dyDescent="0.25">
      <c r="H490" t="s">
        <v>1651</v>
      </c>
      <c r="I490" t="s">
        <v>1652</v>
      </c>
      <c r="J490" t="s">
        <v>1678</v>
      </c>
      <c r="K490" t="s">
        <v>1679</v>
      </c>
    </row>
    <row r="491" spans="8:11" x14ac:dyDescent="0.25">
      <c r="H491" t="s">
        <v>1651</v>
      </c>
      <c r="I491" t="s">
        <v>1652</v>
      </c>
      <c r="J491" t="s">
        <v>1680</v>
      </c>
      <c r="K491" t="s">
        <v>1681</v>
      </c>
    </row>
    <row r="492" spans="8:11" x14ac:dyDescent="0.25">
      <c r="H492" t="s">
        <v>1651</v>
      </c>
      <c r="I492" t="s">
        <v>1652</v>
      </c>
      <c r="J492" t="s">
        <v>1680</v>
      </c>
      <c r="K492" t="s">
        <v>1682</v>
      </c>
    </row>
    <row r="493" spans="8:11" x14ac:dyDescent="0.25">
      <c r="H493" t="s">
        <v>1651</v>
      </c>
      <c r="I493" t="s">
        <v>1652</v>
      </c>
      <c r="J493" t="s">
        <v>1673</v>
      </c>
      <c r="K493" t="s">
        <v>1683</v>
      </c>
    </row>
    <row r="494" spans="8:11" x14ac:dyDescent="0.25">
      <c r="H494" t="s">
        <v>1651</v>
      </c>
      <c r="I494" t="s">
        <v>1652</v>
      </c>
      <c r="J494" t="s">
        <v>1684</v>
      </c>
      <c r="K494" t="s">
        <v>1685</v>
      </c>
    </row>
    <row r="495" spans="8:11" x14ac:dyDescent="0.25">
      <c r="H495" t="s">
        <v>1651</v>
      </c>
      <c r="I495" t="s">
        <v>1652</v>
      </c>
      <c r="J495" t="s">
        <v>1686</v>
      </c>
      <c r="K495" t="s">
        <v>1687</v>
      </c>
    </row>
    <row r="496" spans="8:11" x14ac:dyDescent="0.25">
      <c r="H496" t="s">
        <v>1651</v>
      </c>
      <c r="I496" t="s">
        <v>1652</v>
      </c>
      <c r="J496" t="s">
        <v>1686</v>
      </c>
      <c r="K496" t="s">
        <v>1688</v>
      </c>
    </row>
    <row r="497" spans="8:11" x14ac:dyDescent="0.25">
      <c r="H497" t="s">
        <v>1651</v>
      </c>
      <c r="I497" t="s">
        <v>1652</v>
      </c>
      <c r="J497" t="s">
        <v>1686</v>
      </c>
      <c r="K497" t="s">
        <v>1689</v>
      </c>
    </row>
    <row r="498" spans="8:11" x14ac:dyDescent="0.25">
      <c r="H498" t="s">
        <v>1651</v>
      </c>
      <c r="I498" t="s">
        <v>1652</v>
      </c>
      <c r="J498" t="s">
        <v>1690</v>
      </c>
      <c r="K498" t="s">
        <v>1691</v>
      </c>
    </row>
    <row r="499" spans="8:11" x14ac:dyDescent="0.25">
      <c r="H499" t="s">
        <v>1651</v>
      </c>
      <c r="I499" t="s">
        <v>1652</v>
      </c>
      <c r="J499" t="s">
        <v>1684</v>
      </c>
      <c r="K499" t="s">
        <v>1692</v>
      </c>
    </row>
    <row r="500" spans="8:11" x14ac:dyDescent="0.25">
      <c r="H500" t="s">
        <v>1651</v>
      </c>
      <c r="I500" t="s">
        <v>1652</v>
      </c>
      <c r="J500" t="s">
        <v>1684</v>
      </c>
      <c r="K500" t="s">
        <v>1693</v>
      </c>
    </row>
    <row r="501" spans="8:11" x14ac:dyDescent="0.25">
      <c r="H501" t="s">
        <v>1651</v>
      </c>
      <c r="I501" t="s">
        <v>1652</v>
      </c>
      <c r="J501" t="s">
        <v>1694</v>
      </c>
      <c r="K501" t="s">
        <v>1695</v>
      </c>
    </row>
    <row r="502" spans="8:11" x14ac:dyDescent="0.25">
      <c r="H502" t="s">
        <v>1651</v>
      </c>
      <c r="I502" t="s">
        <v>1652</v>
      </c>
      <c r="J502" t="s">
        <v>1696</v>
      </c>
      <c r="K502" t="s">
        <v>1697</v>
      </c>
    </row>
    <row r="503" spans="8:11" x14ac:dyDescent="0.25">
      <c r="H503" t="s">
        <v>1651</v>
      </c>
      <c r="I503" t="s">
        <v>1652</v>
      </c>
      <c r="J503" t="s">
        <v>1696</v>
      </c>
      <c r="K503" t="s">
        <v>1698</v>
      </c>
    </row>
    <row r="504" spans="8:11" x14ac:dyDescent="0.25">
      <c r="H504" t="s">
        <v>1651</v>
      </c>
      <c r="I504" t="s">
        <v>1652</v>
      </c>
      <c r="J504" t="s">
        <v>1696</v>
      </c>
      <c r="K504" t="s">
        <v>1699</v>
      </c>
    </row>
    <row r="505" spans="8:11" x14ac:dyDescent="0.25">
      <c r="H505" t="s">
        <v>1651</v>
      </c>
      <c r="I505" t="s">
        <v>1652</v>
      </c>
      <c r="J505" t="s">
        <v>1700</v>
      </c>
      <c r="K505" t="s">
        <v>1701</v>
      </c>
    </row>
    <row r="506" spans="8:11" x14ac:dyDescent="0.25">
      <c r="H506" t="s">
        <v>1651</v>
      </c>
      <c r="I506" t="s">
        <v>1652</v>
      </c>
      <c r="J506" t="s">
        <v>1702</v>
      </c>
      <c r="K506" t="s">
        <v>1703</v>
      </c>
    </row>
    <row r="507" spans="8:11" x14ac:dyDescent="0.25">
      <c r="H507" t="s">
        <v>1651</v>
      </c>
      <c r="I507" t="s">
        <v>1652</v>
      </c>
      <c r="J507" t="s">
        <v>1690</v>
      </c>
      <c r="K507" t="s">
        <v>1704</v>
      </c>
    </row>
    <row r="508" spans="8:11" x14ac:dyDescent="0.25">
      <c r="H508" t="s">
        <v>1651</v>
      </c>
      <c r="I508" t="s">
        <v>1652</v>
      </c>
      <c r="J508" t="s">
        <v>1705</v>
      </c>
      <c r="K508" t="s">
        <v>1706</v>
      </c>
    </row>
    <row r="509" spans="8:11" x14ac:dyDescent="0.25">
      <c r="H509" t="s">
        <v>1651</v>
      </c>
      <c r="I509" t="s">
        <v>1652</v>
      </c>
      <c r="J509" t="s">
        <v>1702</v>
      </c>
      <c r="K509" t="s">
        <v>1707</v>
      </c>
    </row>
    <row r="510" spans="8:11" x14ac:dyDescent="0.25">
      <c r="H510" t="s">
        <v>1651</v>
      </c>
      <c r="I510" t="s">
        <v>1652</v>
      </c>
      <c r="J510" t="s">
        <v>1708</v>
      </c>
      <c r="K510" t="s">
        <v>1709</v>
      </c>
    </row>
    <row r="511" spans="8:11" x14ac:dyDescent="0.25">
      <c r="H511" t="s">
        <v>1651</v>
      </c>
      <c r="I511" t="s">
        <v>1652</v>
      </c>
      <c r="J511" t="s">
        <v>1696</v>
      </c>
      <c r="K511" t="s">
        <v>1710</v>
      </c>
    </row>
    <row r="512" spans="8:11" x14ac:dyDescent="0.25">
      <c r="H512" t="s">
        <v>1651</v>
      </c>
      <c r="I512" t="s">
        <v>1652</v>
      </c>
      <c r="J512" t="s">
        <v>1711</v>
      </c>
      <c r="K512" t="s">
        <v>1712</v>
      </c>
    </row>
    <row r="513" spans="8:11" x14ac:dyDescent="0.25">
      <c r="H513" t="s">
        <v>1651</v>
      </c>
      <c r="I513" t="s">
        <v>1652</v>
      </c>
      <c r="J513" t="s">
        <v>1686</v>
      </c>
      <c r="K513" t="s">
        <v>1713</v>
      </c>
    </row>
    <row r="514" spans="8:11" x14ac:dyDescent="0.25">
      <c r="H514" t="s">
        <v>1651</v>
      </c>
      <c r="I514" t="s">
        <v>1652</v>
      </c>
      <c r="J514" t="s">
        <v>1686</v>
      </c>
      <c r="K514" t="s">
        <v>1714</v>
      </c>
    </row>
    <row r="515" spans="8:11" x14ac:dyDescent="0.25">
      <c r="H515" t="s">
        <v>1651</v>
      </c>
      <c r="I515" t="s">
        <v>1652</v>
      </c>
      <c r="J515" t="s">
        <v>1686</v>
      </c>
      <c r="K515" t="s">
        <v>1715</v>
      </c>
    </row>
    <row r="516" spans="8:11" x14ac:dyDescent="0.25">
      <c r="H516" t="s">
        <v>1651</v>
      </c>
      <c r="I516" t="s">
        <v>1652</v>
      </c>
      <c r="J516" t="s">
        <v>1686</v>
      </c>
      <c r="K516" t="s">
        <v>1716</v>
      </c>
    </row>
    <row r="517" spans="8:11" x14ac:dyDescent="0.25">
      <c r="H517" t="s">
        <v>1651</v>
      </c>
      <c r="I517" t="s">
        <v>1652</v>
      </c>
      <c r="J517" t="s">
        <v>1717</v>
      </c>
      <c r="K517" t="s">
        <v>1718</v>
      </c>
    </row>
    <row r="518" spans="8:11" x14ac:dyDescent="0.25">
      <c r="H518" t="s">
        <v>1651</v>
      </c>
      <c r="I518" t="s">
        <v>1652</v>
      </c>
      <c r="J518" t="s">
        <v>1719</v>
      </c>
      <c r="K518" t="s">
        <v>1720</v>
      </c>
    </row>
    <row r="519" spans="8:11" x14ac:dyDescent="0.25">
      <c r="H519" t="s">
        <v>1721</v>
      </c>
      <c r="I519" t="s">
        <v>1722</v>
      </c>
      <c r="J519" t="s">
        <v>1722</v>
      </c>
      <c r="K519" t="s">
        <v>1723</v>
      </c>
    </row>
    <row r="520" spans="8:11" x14ac:dyDescent="0.25">
      <c r="H520" t="s">
        <v>1721</v>
      </c>
      <c r="I520" t="s">
        <v>1722</v>
      </c>
      <c r="J520" t="s">
        <v>1722</v>
      </c>
      <c r="K520" t="s">
        <v>1724</v>
      </c>
    </row>
    <row r="521" spans="8:11" x14ac:dyDescent="0.25">
      <c r="H521" t="s">
        <v>1721</v>
      </c>
      <c r="I521" t="s">
        <v>1722</v>
      </c>
      <c r="J521" t="s">
        <v>1722</v>
      </c>
      <c r="K521" t="s">
        <v>1725</v>
      </c>
    </row>
    <row r="522" spans="8:11" x14ac:dyDescent="0.25">
      <c r="H522" t="s">
        <v>1721</v>
      </c>
      <c r="I522" t="s">
        <v>1722</v>
      </c>
      <c r="J522" t="s">
        <v>1722</v>
      </c>
      <c r="K522" t="s">
        <v>1726</v>
      </c>
    </row>
    <row r="523" spans="8:11" x14ac:dyDescent="0.25">
      <c r="H523" t="s">
        <v>1721</v>
      </c>
      <c r="I523" t="s">
        <v>1722</v>
      </c>
      <c r="J523" t="s">
        <v>1722</v>
      </c>
      <c r="K523" t="s">
        <v>1727</v>
      </c>
    </row>
    <row r="524" spans="8:11" x14ac:dyDescent="0.25">
      <c r="H524" t="s">
        <v>1721</v>
      </c>
      <c r="I524" t="s">
        <v>1722</v>
      </c>
      <c r="J524" t="s">
        <v>1722</v>
      </c>
      <c r="K524" t="s">
        <v>1728</v>
      </c>
    </row>
    <row r="525" spans="8:11" x14ac:dyDescent="0.25">
      <c r="H525" t="s">
        <v>1721</v>
      </c>
      <c r="I525" t="s">
        <v>1722</v>
      </c>
      <c r="J525" t="s">
        <v>1722</v>
      </c>
      <c r="K525" t="s">
        <v>1729</v>
      </c>
    </row>
    <row r="526" spans="8:11" x14ac:dyDescent="0.25">
      <c r="H526" t="s">
        <v>1721</v>
      </c>
      <c r="I526" t="s">
        <v>1722</v>
      </c>
      <c r="J526" t="s">
        <v>1722</v>
      </c>
      <c r="K526" t="s">
        <v>1730</v>
      </c>
    </row>
    <row r="527" spans="8:11" x14ac:dyDescent="0.25">
      <c r="H527" t="s">
        <v>1721</v>
      </c>
      <c r="I527" t="s">
        <v>1722</v>
      </c>
      <c r="J527" t="s">
        <v>1722</v>
      </c>
      <c r="K527" t="s">
        <v>1731</v>
      </c>
    </row>
    <row r="528" spans="8:11" x14ac:dyDescent="0.25">
      <c r="H528" t="s">
        <v>1721</v>
      </c>
      <c r="I528" t="s">
        <v>1722</v>
      </c>
      <c r="J528" t="s">
        <v>1722</v>
      </c>
      <c r="K528" t="s">
        <v>1732</v>
      </c>
    </row>
    <row r="529" spans="8:11" x14ac:dyDescent="0.25">
      <c r="H529" t="s">
        <v>1721</v>
      </c>
      <c r="I529" t="s">
        <v>1722</v>
      </c>
      <c r="J529" t="s">
        <v>1722</v>
      </c>
      <c r="K529" t="s">
        <v>1733</v>
      </c>
    </row>
    <row r="530" spans="8:11" x14ac:dyDescent="0.25">
      <c r="H530" t="s">
        <v>1721</v>
      </c>
      <c r="I530" t="s">
        <v>1722</v>
      </c>
      <c r="J530" t="s">
        <v>1722</v>
      </c>
      <c r="K530" t="s">
        <v>1734</v>
      </c>
    </row>
    <row r="531" spans="8:11" x14ac:dyDescent="0.25">
      <c r="H531" t="s">
        <v>1721</v>
      </c>
      <c r="I531" t="s">
        <v>1722</v>
      </c>
      <c r="J531" t="s">
        <v>1722</v>
      </c>
      <c r="K531" t="s">
        <v>1735</v>
      </c>
    </row>
    <row r="532" spans="8:11" x14ac:dyDescent="0.25">
      <c r="H532" t="s">
        <v>1721</v>
      </c>
      <c r="I532" t="s">
        <v>1722</v>
      </c>
      <c r="J532" t="s">
        <v>1722</v>
      </c>
      <c r="K532" t="s">
        <v>1736</v>
      </c>
    </row>
    <row r="533" spans="8:11" x14ac:dyDescent="0.25">
      <c r="H533" t="s">
        <v>1721</v>
      </c>
      <c r="I533" t="s">
        <v>1722</v>
      </c>
      <c r="J533" t="s">
        <v>1722</v>
      </c>
      <c r="K533" t="s">
        <v>1737</v>
      </c>
    </row>
    <row r="534" spans="8:11" x14ac:dyDescent="0.25">
      <c r="H534" t="s">
        <v>1721</v>
      </c>
      <c r="I534" t="s">
        <v>1722</v>
      </c>
      <c r="J534" t="s">
        <v>1722</v>
      </c>
      <c r="K534" t="s">
        <v>1738</v>
      </c>
    </row>
    <row r="535" spans="8:11" x14ac:dyDescent="0.25">
      <c r="H535" t="s">
        <v>1721</v>
      </c>
      <c r="I535" t="s">
        <v>1722</v>
      </c>
      <c r="J535" t="s">
        <v>1722</v>
      </c>
      <c r="K535" t="s">
        <v>1739</v>
      </c>
    </row>
    <row r="536" spans="8:11" x14ac:dyDescent="0.25">
      <c r="H536" t="s">
        <v>1721</v>
      </c>
      <c r="I536" t="s">
        <v>1722</v>
      </c>
      <c r="J536" t="s">
        <v>1722</v>
      </c>
      <c r="K536" t="s">
        <v>1740</v>
      </c>
    </row>
    <row r="537" spans="8:11" x14ac:dyDescent="0.25">
      <c r="H537" t="s">
        <v>1721</v>
      </c>
      <c r="I537" t="s">
        <v>1722</v>
      </c>
      <c r="J537" t="s">
        <v>1722</v>
      </c>
      <c r="K537" t="s">
        <v>1741</v>
      </c>
    </row>
    <row r="538" spans="8:11" x14ac:dyDescent="0.25">
      <c r="H538" t="s">
        <v>1721</v>
      </c>
      <c r="I538" t="s">
        <v>1722</v>
      </c>
      <c r="J538" t="s">
        <v>1722</v>
      </c>
      <c r="K538" t="s">
        <v>1742</v>
      </c>
    </row>
    <row r="539" spans="8:11" x14ac:dyDescent="0.25">
      <c r="H539" t="s">
        <v>1721</v>
      </c>
      <c r="I539" t="s">
        <v>1722</v>
      </c>
      <c r="J539" t="s">
        <v>1722</v>
      </c>
      <c r="K539" t="s">
        <v>1743</v>
      </c>
    </row>
    <row r="540" spans="8:11" x14ac:dyDescent="0.25">
      <c r="H540" t="s">
        <v>1721</v>
      </c>
      <c r="I540" t="s">
        <v>1722</v>
      </c>
      <c r="J540" t="s">
        <v>1722</v>
      </c>
      <c r="K540" t="s">
        <v>1744</v>
      </c>
    </row>
    <row r="541" spans="8:11" x14ac:dyDescent="0.25">
      <c r="H541" t="s">
        <v>1721</v>
      </c>
      <c r="I541" t="s">
        <v>1722</v>
      </c>
      <c r="J541" t="s">
        <v>1722</v>
      </c>
      <c r="K541" t="s">
        <v>1745</v>
      </c>
    </row>
    <row r="542" spans="8:11" x14ac:dyDescent="0.25">
      <c r="H542" t="s">
        <v>1721</v>
      </c>
      <c r="I542" t="s">
        <v>1722</v>
      </c>
      <c r="J542" t="s">
        <v>1722</v>
      </c>
      <c r="K542" t="s">
        <v>1746</v>
      </c>
    </row>
    <row r="543" spans="8:11" x14ac:dyDescent="0.25">
      <c r="H543" t="s">
        <v>1721</v>
      </c>
      <c r="I543" t="s">
        <v>1722</v>
      </c>
      <c r="J543" t="s">
        <v>1722</v>
      </c>
      <c r="K543" t="s">
        <v>1747</v>
      </c>
    </row>
    <row r="544" spans="8:11" x14ac:dyDescent="0.25">
      <c r="H544" t="s">
        <v>1721</v>
      </c>
      <c r="I544" t="s">
        <v>1722</v>
      </c>
      <c r="J544" t="s">
        <v>1722</v>
      </c>
      <c r="K544" t="s">
        <v>1748</v>
      </c>
    </row>
    <row r="545" spans="8:11" x14ac:dyDescent="0.25">
      <c r="H545" t="s">
        <v>1721</v>
      </c>
      <c r="I545" t="s">
        <v>1722</v>
      </c>
      <c r="J545" t="s">
        <v>1722</v>
      </c>
      <c r="K545" t="s">
        <v>1749</v>
      </c>
    </row>
    <row r="546" spans="8:11" x14ac:dyDescent="0.25">
      <c r="H546" t="s">
        <v>1721</v>
      </c>
      <c r="I546" t="s">
        <v>1722</v>
      </c>
      <c r="J546" t="s">
        <v>1722</v>
      </c>
      <c r="K546" t="s">
        <v>1750</v>
      </c>
    </row>
    <row r="547" spans="8:11" x14ac:dyDescent="0.25">
      <c r="H547" t="s">
        <v>1721</v>
      </c>
      <c r="I547" t="s">
        <v>1722</v>
      </c>
      <c r="J547" t="s">
        <v>1722</v>
      </c>
      <c r="K547" t="s">
        <v>1751</v>
      </c>
    </row>
    <row r="548" spans="8:11" x14ac:dyDescent="0.25">
      <c r="H548" t="s">
        <v>1721</v>
      </c>
      <c r="I548" t="s">
        <v>1722</v>
      </c>
      <c r="J548" t="s">
        <v>1722</v>
      </c>
      <c r="K548" t="s">
        <v>1752</v>
      </c>
    </row>
    <row r="549" spans="8:11" x14ac:dyDescent="0.25">
      <c r="H549" t="s">
        <v>1721</v>
      </c>
      <c r="I549" t="s">
        <v>1722</v>
      </c>
      <c r="J549" t="s">
        <v>1722</v>
      </c>
      <c r="K549" t="s">
        <v>1753</v>
      </c>
    </row>
    <row r="550" spans="8:11" x14ac:dyDescent="0.25">
      <c r="H550" t="s">
        <v>1721</v>
      </c>
      <c r="I550" t="s">
        <v>1722</v>
      </c>
      <c r="J550" t="s">
        <v>1722</v>
      </c>
      <c r="K550" t="s">
        <v>1754</v>
      </c>
    </row>
    <row r="551" spans="8:11" x14ac:dyDescent="0.25">
      <c r="H551" t="s">
        <v>1721</v>
      </c>
      <c r="I551" t="s">
        <v>1722</v>
      </c>
      <c r="J551" t="s">
        <v>1722</v>
      </c>
      <c r="K551" t="s">
        <v>1755</v>
      </c>
    </row>
    <row r="552" spans="8:11" x14ac:dyDescent="0.25">
      <c r="H552" t="s">
        <v>1721</v>
      </c>
      <c r="I552" t="s">
        <v>1722</v>
      </c>
      <c r="J552" t="s">
        <v>1722</v>
      </c>
      <c r="K552" t="s">
        <v>1756</v>
      </c>
    </row>
    <row r="553" spans="8:11" x14ac:dyDescent="0.25">
      <c r="H553" t="s">
        <v>1721</v>
      </c>
      <c r="I553" t="s">
        <v>1722</v>
      </c>
      <c r="J553" t="s">
        <v>1722</v>
      </c>
      <c r="K553" t="s">
        <v>1757</v>
      </c>
    </row>
    <row r="554" spans="8:11" x14ac:dyDescent="0.25">
      <c r="H554" t="s">
        <v>1721</v>
      </c>
      <c r="I554" t="s">
        <v>1722</v>
      </c>
      <c r="J554" t="s">
        <v>1722</v>
      </c>
      <c r="K554" t="s">
        <v>1758</v>
      </c>
    </row>
    <row r="555" spans="8:11" x14ac:dyDescent="0.25">
      <c r="H555" t="s">
        <v>1721</v>
      </c>
      <c r="I555" t="s">
        <v>1722</v>
      </c>
      <c r="J555" t="s">
        <v>1722</v>
      </c>
      <c r="K555" t="s">
        <v>1759</v>
      </c>
    </row>
    <row r="556" spans="8:11" x14ac:dyDescent="0.25">
      <c r="H556" t="s">
        <v>1721</v>
      </c>
      <c r="I556" t="s">
        <v>1722</v>
      </c>
      <c r="J556" t="s">
        <v>1722</v>
      </c>
      <c r="K556" t="s">
        <v>1760</v>
      </c>
    </row>
    <row r="557" spans="8:11" x14ac:dyDescent="0.25">
      <c r="H557" t="s">
        <v>1721</v>
      </c>
      <c r="I557" t="s">
        <v>1722</v>
      </c>
      <c r="J557" t="s">
        <v>1722</v>
      </c>
      <c r="K557" t="s">
        <v>1761</v>
      </c>
    </row>
    <row r="558" spans="8:11" x14ac:dyDescent="0.25">
      <c r="H558" t="s">
        <v>1721</v>
      </c>
      <c r="I558" t="s">
        <v>1722</v>
      </c>
      <c r="J558" t="s">
        <v>1722</v>
      </c>
      <c r="K558" t="s">
        <v>1762</v>
      </c>
    </row>
    <row r="559" spans="8:11" x14ac:dyDescent="0.25">
      <c r="H559" t="s">
        <v>1721</v>
      </c>
      <c r="I559" t="s">
        <v>1722</v>
      </c>
      <c r="J559" t="s">
        <v>1722</v>
      </c>
      <c r="K559" t="s">
        <v>1763</v>
      </c>
    </row>
    <row r="560" spans="8:11" x14ac:dyDescent="0.25">
      <c r="H560" t="s">
        <v>1721</v>
      </c>
      <c r="I560" t="s">
        <v>1722</v>
      </c>
      <c r="J560" t="s">
        <v>1722</v>
      </c>
      <c r="K560" t="s">
        <v>1764</v>
      </c>
    </row>
    <row r="561" spans="8:11" x14ac:dyDescent="0.25">
      <c r="H561" t="s">
        <v>1721</v>
      </c>
      <c r="I561" t="s">
        <v>1722</v>
      </c>
      <c r="J561" t="s">
        <v>1722</v>
      </c>
      <c r="K561" t="s">
        <v>1765</v>
      </c>
    </row>
    <row r="562" spans="8:11" x14ac:dyDescent="0.25">
      <c r="H562" t="s">
        <v>1527</v>
      </c>
      <c r="I562" t="s">
        <v>1528</v>
      </c>
      <c r="J562" t="s">
        <v>1766</v>
      </c>
      <c r="K562" t="s">
        <v>1767</v>
      </c>
    </row>
    <row r="563" spans="8:11" x14ac:dyDescent="0.25">
      <c r="H563" t="s">
        <v>1527</v>
      </c>
      <c r="I563" t="s">
        <v>1528</v>
      </c>
      <c r="J563" t="s">
        <v>1768</v>
      </c>
      <c r="K563" t="s">
        <v>1769</v>
      </c>
    </row>
    <row r="564" spans="8:11" x14ac:dyDescent="0.25">
      <c r="H564" t="s">
        <v>1527</v>
      </c>
      <c r="I564" t="s">
        <v>1528</v>
      </c>
      <c r="J564" t="s">
        <v>1770</v>
      </c>
      <c r="K564" t="s">
        <v>1771</v>
      </c>
    </row>
    <row r="565" spans="8:11" x14ac:dyDescent="0.25">
      <c r="H565" t="s">
        <v>1527</v>
      </c>
      <c r="I565" t="s">
        <v>1528</v>
      </c>
      <c r="J565" t="s">
        <v>1772</v>
      </c>
      <c r="K565" t="s">
        <v>1773</v>
      </c>
    </row>
    <row r="566" spans="8:11" x14ac:dyDescent="0.25">
      <c r="H566" t="s">
        <v>1527</v>
      </c>
      <c r="I566" t="s">
        <v>1528</v>
      </c>
      <c r="J566" t="s">
        <v>1774</v>
      </c>
      <c r="K566" t="s">
        <v>1775</v>
      </c>
    </row>
    <row r="567" spans="8:11" x14ac:dyDescent="0.25">
      <c r="H567" t="s">
        <v>1527</v>
      </c>
      <c r="I567" t="s">
        <v>1528</v>
      </c>
      <c r="J567" t="s">
        <v>1776</v>
      </c>
      <c r="K567" t="s">
        <v>1777</v>
      </c>
    </row>
    <row r="568" spans="8:11" x14ac:dyDescent="0.25">
      <c r="H568" t="s">
        <v>1527</v>
      </c>
      <c r="I568" t="s">
        <v>1528</v>
      </c>
      <c r="J568" t="s">
        <v>1778</v>
      </c>
      <c r="K568" t="s">
        <v>1779</v>
      </c>
    </row>
    <row r="569" spans="8:11" x14ac:dyDescent="0.25">
      <c r="H569" t="s">
        <v>1527</v>
      </c>
      <c r="I569" t="s">
        <v>1528</v>
      </c>
      <c r="J569" t="s">
        <v>1780</v>
      </c>
      <c r="K569" t="s">
        <v>1781</v>
      </c>
    </row>
    <row r="570" spans="8:11" x14ac:dyDescent="0.25">
      <c r="H570" t="s">
        <v>1527</v>
      </c>
      <c r="I570" t="s">
        <v>1528</v>
      </c>
      <c r="J570" t="s">
        <v>1782</v>
      </c>
      <c r="K570" t="s">
        <v>1783</v>
      </c>
    </row>
    <row r="571" spans="8:11" x14ac:dyDescent="0.25">
      <c r="H571" t="s">
        <v>1527</v>
      </c>
      <c r="I571" t="s">
        <v>1528</v>
      </c>
      <c r="J571" t="s">
        <v>1784</v>
      </c>
      <c r="K571" t="s">
        <v>1785</v>
      </c>
    </row>
    <row r="572" spans="8:11" x14ac:dyDescent="0.25">
      <c r="H572" t="s">
        <v>1527</v>
      </c>
      <c r="I572" t="s">
        <v>1528</v>
      </c>
      <c r="J572" t="s">
        <v>1786</v>
      </c>
      <c r="K572" t="s">
        <v>1787</v>
      </c>
    </row>
    <row r="573" spans="8:11" x14ac:dyDescent="0.25">
      <c r="H573" t="s">
        <v>1527</v>
      </c>
      <c r="I573" t="s">
        <v>1528</v>
      </c>
      <c r="J573" t="s">
        <v>1788</v>
      </c>
      <c r="K573" t="s">
        <v>1789</v>
      </c>
    </row>
    <row r="574" spans="8:11" x14ac:dyDescent="0.25">
      <c r="H574" t="s">
        <v>1527</v>
      </c>
      <c r="I574" t="s">
        <v>1528</v>
      </c>
      <c r="J574" t="s">
        <v>1790</v>
      </c>
      <c r="K574" t="s">
        <v>1791</v>
      </c>
    </row>
    <row r="575" spans="8:11" x14ac:dyDescent="0.25">
      <c r="H575" t="s">
        <v>1527</v>
      </c>
      <c r="I575" t="s">
        <v>1528</v>
      </c>
      <c r="J575" t="s">
        <v>1792</v>
      </c>
      <c r="K575" t="s">
        <v>1793</v>
      </c>
    </row>
    <row r="576" spans="8:11" x14ac:dyDescent="0.25">
      <c r="H576" t="s">
        <v>1794</v>
      </c>
      <c r="I576" t="s">
        <v>1795</v>
      </c>
      <c r="J576" t="s">
        <v>1796</v>
      </c>
      <c r="K576" t="s">
        <v>1797</v>
      </c>
    </row>
    <row r="577" spans="8:11" x14ac:dyDescent="0.25">
      <c r="H577" t="s">
        <v>1794</v>
      </c>
      <c r="I577" t="s">
        <v>1795</v>
      </c>
      <c r="J577" t="s">
        <v>1798</v>
      </c>
      <c r="K577" t="s">
        <v>1799</v>
      </c>
    </row>
    <row r="578" spans="8:11" x14ac:dyDescent="0.25">
      <c r="H578" t="s">
        <v>1794</v>
      </c>
      <c r="I578" t="s">
        <v>1795</v>
      </c>
      <c r="J578" t="s">
        <v>1800</v>
      </c>
      <c r="K578" t="s">
        <v>1801</v>
      </c>
    </row>
    <row r="579" spans="8:11" x14ac:dyDescent="0.25">
      <c r="H579" t="s">
        <v>1794</v>
      </c>
      <c r="I579" t="s">
        <v>1795</v>
      </c>
      <c r="J579" t="s">
        <v>1802</v>
      </c>
      <c r="K579" t="s">
        <v>1803</v>
      </c>
    </row>
    <row r="580" spans="8:11" x14ac:dyDescent="0.25">
      <c r="H580" t="s">
        <v>1794</v>
      </c>
      <c r="I580" t="s">
        <v>1795</v>
      </c>
      <c r="J580" t="s">
        <v>1804</v>
      </c>
      <c r="K580" t="s">
        <v>1805</v>
      </c>
    </row>
    <row r="581" spans="8:11" x14ac:dyDescent="0.25">
      <c r="H581" t="s">
        <v>1794</v>
      </c>
      <c r="I581" t="s">
        <v>1795</v>
      </c>
      <c r="J581" t="s">
        <v>1806</v>
      </c>
      <c r="K581" t="s">
        <v>1807</v>
      </c>
    </row>
    <row r="582" spans="8:11" x14ac:dyDescent="0.25">
      <c r="H582" t="s">
        <v>1794</v>
      </c>
      <c r="I582" t="s">
        <v>1795</v>
      </c>
      <c r="J582" t="s">
        <v>1808</v>
      </c>
      <c r="K582" t="s">
        <v>1809</v>
      </c>
    </row>
    <row r="583" spans="8:11" x14ac:dyDescent="0.25">
      <c r="H583" t="s">
        <v>1794</v>
      </c>
      <c r="I583" t="s">
        <v>1795</v>
      </c>
      <c r="J583" t="s">
        <v>1808</v>
      </c>
      <c r="K583" t="s">
        <v>1810</v>
      </c>
    </row>
    <row r="584" spans="8:11" x14ac:dyDescent="0.25">
      <c r="H584" t="s">
        <v>1811</v>
      </c>
      <c r="I584" t="s">
        <v>1812</v>
      </c>
      <c r="J584" t="s">
        <v>1813</v>
      </c>
      <c r="K584" t="s">
        <v>1814</v>
      </c>
    </row>
    <row r="585" spans="8:11" x14ac:dyDescent="0.25">
      <c r="H585" t="s">
        <v>1811</v>
      </c>
      <c r="I585" t="s">
        <v>1812</v>
      </c>
      <c r="J585" t="s">
        <v>1815</v>
      </c>
      <c r="K585" t="s">
        <v>1816</v>
      </c>
    </row>
    <row r="586" spans="8:11" x14ac:dyDescent="0.25">
      <c r="H586" t="s">
        <v>1811</v>
      </c>
      <c r="I586" t="s">
        <v>1812</v>
      </c>
      <c r="J586" t="s">
        <v>1817</v>
      </c>
      <c r="K586" t="s">
        <v>1818</v>
      </c>
    </row>
    <row r="587" spans="8:11" x14ac:dyDescent="0.25">
      <c r="H587" t="s">
        <v>1811</v>
      </c>
      <c r="I587" t="s">
        <v>1812</v>
      </c>
      <c r="J587" t="s">
        <v>1819</v>
      </c>
      <c r="K587" t="s">
        <v>1820</v>
      </c>
    </row>
    <row r="588" spans="8:11" x14ac:dyDescent="0.25">
      <c r="H588" t="s">
        <v>1811</v>
      </c>
      <c r="I588" t="s">
        <v>1812</v>
      </c>
      <c r="J588" t="s">
        <v>1813</v>
      </c>
      <c r="K588" t="s">
        <v>1821</v>
      </c>
    </row>
    <row r="589" spans="8:11" x14ac:dyDescent="0.25">
      <c r="H589" t="s">
        <v>1811</v>
      </c>
      <c r="I589" t="s">
        <v>1812</v>
      </c>
      <c r="J589" t="s">
        <v>1822</v>
      </c>
      <c r="K589" t="s">
        <v>1823</v>
      </c>
    </row>
    <row r="590" spans="8:11" x14ac:dyDescent="0.25">
      <c r="H590" t="s">
        <v>1811</v>
      </c>
      <c r="I590" t="s">
        <v>1812</v>
      </c>
      <c r="J590" t="s">
        <v>1824</v>
      </c>
      <c r="K590" t="s">
        <v>1825</v>
      </c>
    </row>
    <row r="591" spans="8:11" x14ac:dyDescent="0.25">
      <c r="H591" t="s">
        <v>1811</v>
      </c>
      <c r="I591" t="s">
        <v>1812</v>
      </c>
      <c r="J591" t="s">
        <v>1826</v>
      </c>
      <c r="K591" t="s">
        <v>1827</v>
      </c>
    </row>
    <row r="592" spans="8:11" x14ac:dyDescent="0.25">
      <c r="H592" t="s">
        <v>1811</v>
      </c>
      <c r="I592" t="s">
        <v>1812</v>
      </c>
      <c r="J592" t="s">
        <v>1828</v>
      </c>
      <c r="K592" t="s">
        <v>1829</v>
      </c>
    </row>
    <row r="593" spans="8:11" x14ac:dyDescent="0.25">
      <c r="H593" t="s">
        <v>1811</v>
      </c>
      <c r="I593" t="s">
        <v>1812</v>
      </c>
      <c r="J593" t="s">
        <v>1830</v>
      </c>
      <c r="K593" t="s">
        <v>1831</v>
      </c>
    </row>
    <row r="594" spans="8:11" x14ac:dyDescent="0.25">
      <c r="H594" t="s">
        <v>1811</v>
      </c>
      <c r="I594" t="s">
        <v>1812</v>
      </c>
      <c r="J594" t="s">
        <v>1832</v>
      </c>
      <c r="K594" t="s">
        <v>1833</v>
      </c>
    </row>
    <row r="595" spans="8:11" x14ac:dyDescent="0.25">
      <c r="H595" t="s">
        <v>1811</v>
      </c>
      <c r="I595" t="s">
        <v>1812</v>
      </c>
      <c r="J595" t="s">
        <v>1830</v>
      </c>
      <c r="K595" t="s">
        <v>1834</v>
      </c>
    </row>
    <row r="596" spans="8:11" x14ac:dyDescent="0.25">
      <c r="H596" t="s">
        <v>1811</v>
      </c>
      <c r="I596" t="s">
        <v>1812</v>
      </c>
      <c r="J596" t="s">
        <v>1835</v>
      </c>
      <c r="K596" t="s">
        <v>1836</v>
      </c>
    </row>
    <row r="597" spans="8:11" x14ac:dyDescent="0.25">
      <c r="H597" t="s">
        <v>1811</v>
      </c>
      <c r="I597" t="s">
        <v>1812</v>
      </c>
      <c r="J597" t="s">
        <v>1837</v>
      </c>
      <c r="K597" t="s">
        <v>1838</v>
      </c>
    </row>
    <row r="598" spans="8:11" x14ac:dyDescent="0.25">
      <c r="H598" t="s">
        <v>1811</v>
      </c>
      <c r="I598" t="s">
        <v>1812</v>
      </c>
      <c r="J598" t="s">
        <v>1839</v>
      </c>
      <c r="K598" t="s">
        <v>1840</v>
      </c>
    </row>
    <row r="599" spans="8:11" x14ac:dyDescent="0.25">
      <c r="H599" t="s">
        <v>1811</v>
      </c>
      <c r="I599" t="s">
        <v>1812</v>
      </c>
      <c r="J599" t="s">
        <v>1841</v>
      </c>
      <c r="K599" t="s">
        <v>1842</v>
      </c>
    </row>
    <row r="600" spans="8:11" x14ac:dyDescent="0.25">
      <c r="H600" t="s">
        <v>1811</v>
      </c>
      <c r="I600" t="s">
        <v>1812</v>
      </c>
      <c r="J600" t="s">
        <v>1843</v>
      </c>
      <c r="K600" t="s">
        <v>1844</v>
      </c>
    </row>
    <row r="601" spans="8:11" x14ac:dyDescent="0.25">
      <c r="H601" t="s">
        <v>1811</v>
      </c>
      <c r="I601" t="s">
        <v>1812</v>
      </c>
      <c r="J601" t="s">
        <v>1845</v>
      </c>
      <c r="K601" t="s">
        <v>1846</v>
      </c>
    </row>
    <row r="602" spans="8:11" x14ac:dyDescent="0.25">
      <c r="H602" t="s">
        <v>1811</v>
      </c>
      <c r="I602" t="s">
        <v>1812</v>
      </c>
      <c r="J602" t="s">
        <v>1847</v>
      </c>
      <c r="K602" t="s">
        <v>1848</v>
      </c>
    </row>
    <row r="603" spans="8:11" x14ac:dyDescent="0.25">
      <c r="H603" t="s">
        <v>1811</v>
      </c>
      <c r="I603" t="s">
        <v>1812</v>
      </c>
      <c r="J603" t="s">
        <v>1849</v>
      </c>
      <c r="K603" t="s">
        <v>1850</v>
      </c>
    </row>
    <row r="604" spans="8:11" x14ac:dyDescent="0.25">
      <c r="H604" t="s">
        <v>1811</v>
      </c>
      <c r="I604" t="s">
        <v>1812</v>
      </c>
      <c r="J604" t="s">
        <v>1812</v>
      </c>
      <c r="K604" t="s">
        <v>1851</v>
      </c>
    </row>
    <row r="605" spans="8:11" x14ac:dyDescent="0.25">
      <c r="H605" t="s">
        <v>1811</v>
      </c>
      <c r="I605" t="s">
        <v>1812</v>
      </c>
      <c r="J605" t="s">
        <v>1847</v>
      </c>
      <c r="K605" t="s">
        <v>1852</v>
      </c>
    </row>
    <row r="606" spans="8:11" x14ac:dyDescent="0.25">
      <c r="H606" t="s">
        <v>1811</v>
      </c>
      <c r="I606" t="s">
        <v>1812</v>
      </c>
      <c r="J606" t="s">
        <v>1847</v>
      </c>
      <c r="K606" t="s">
        <v>1853</v>
      </c>
    </row>
    <row r="607" spans="8:11" x14ac:dyDescent="0.25">
      <c r="H607" t="s">
        <v>1811</v>
      </c>
      <c r="I607" t="s">
        <v>1812</v>
      </c>
      <c r="J607" t="s">
        <v>1847</v>
      </c>
      <c r="K607" t="s">
        <v>1854</v>
      </c>
    </row>
    <row r="608" spans="8:11" x14ac:dyDescent="0.25">
      <c r="H608" t="s">
        <v>1811</v>
      </c>
      <c r="I608" t="s">
        <v>1812</v>
      </c>
      <c r="J608" t="s">
        <v>1847</v>
      </c>
      <c r="K608" t="s">
        <v>1855</v>
      </c>
    </row>
    <row r="609" spans="8:11" x14ac:dyDescent="0.25">
      <c r="H609" t="s">
        <v>1811</v>
      </c>
      <c r="I609" t="s">
        <v>1812</v>
      </c>
      <c r="J609" t="s">
        <v>1847</v>
      </c>
      <c r="K609" t="s">
        <v>1856</v>
      </c>
    </row>
    <row r="610" spans="8:11" x14ac:dyDescent="0.25">
      <c r="H610" t="s">
        <v>1811</v>
      </c>
      <c r="I610" t="s">
        <v>1812</v>
      </c>
      <c r="J610" t="s">
        <v>1847</v>
      </c>
      <c r="K610" t="s">
        <v>1857</v>
      </c>
    </row>
    <row r="611" spans="8:11" x14ac:dyDescent="0.25">
      <c r="H611" t="s">
        <v>1811</v>
      </c>
      <c r="I611" t="s">
        <v>1812</v>
      </c>
      <c r="J611" t="s">
        <v>1847</v>
      </c>
      <c r="K611" t="s">
        <v>1858</v>
      </c>
    </row>
    <row r="612" spans="8:11" x14ac:dyDescent="0.25">
      <c r="H612" t="s">
        <v>1811</v>
      </c>
      <c r="I612" t="s">
        <v>1812</v>
      </c>
      <c r="J612" t="s">
        <v>1847</v>
      </c>
      <c r="K612" t="s">
        <v>1859</v>
      </c>
    </row>
    <row r="613" spans="8:11" x14ac:dyDescent="0.25">
      <c r="H613" t="s">
        <v>1811</v>
      </c>
      <c r="I613" t="s">
        <v>1812</v>
      </c>
      <c r="J613" t="s">
        <v>1847</v>
      </c>
      <c r="K613" t="s">
        <v>1860</v>
      </c>
    </row>
    <row r="614" spans="8:11" x14ac:dyDescent="0.25">
      <c r="H614" t="s">
        <v>1811</v>
      </c>
      <c r="I614" t="s">
        <v>1812</v>
      </c>
      <c r="J614" t="s">
        <v>1847</v>
      </c>
      <c r="K614" t="s">
        <v>1861</v>
      </c>
    </row>
    <row r="615" spans="8:11" x14ac:dyDescent="0.25">
      <c r="H615" t="s">
        <v>1811</v>
      </c>
      <c r="I615" t="s">
        <v>1812</v>
      </c>
      <c r="J615" t="s">
        <v>1847</v>
      </c>
      <c r="K615" t="s">
        <v>1862</v>
      </c>
    </row>
    <row r="616" spans="8:11" x14ac:dyDescent="0.25">
      <c r="H616" t="s">
        <v>1811</v>
      </c>
      <c r="I616" t="s">
        <v>1812</v>
      </c>
      <c r="J616" t="s">
        <v>1847</v>
      </c>
      <c r="K616" t="s">
        <v>1863</v>
      </c>
    </row>
    <row r="617" spans="8:11" x14ac:dyDescent="0.25">
      <c r="H617" t="s">
        <v>1811</v>
      </c>
      <c r="I617" t="s">
        <v>1812</v>
      </c>
      <c r="J617" t="s">
        <v>1847</v>
      </c>
      <c r="K617" t="s">
        <v>1864</v>
      </c>
    </row>
    <row r="618" spans="8:11" x14ac:dyDescent="0.25">
      <c r="H618" t="s">
        <v>1811</v>
      </c>
      <c r="I618" t="s">
        <v>1812</v>
      </c>
      <c r="J618" t="s">
        <v>1847</v>
      </c>
      <c r="K618" t="s">
        <v>1865</v>
      </c>
    </row>
    <row r="619" spans="8:11" x14ac:dyDescent="0.25">
      <c r="H619" t="s">
        <v>1811</v>
      </c>
      <c r="I619" t="s">
        <v>1812</v>
      </c>
      <c r="J619" t="s">
        <v>1847</v>
      </c>
      <c r="K619" t="s">
        <v>1866</v>
      </c>
    </row>
    <row r="620" spans="8:11" x14ac:dyDescent="0.25">
      <c r="H620" t="s">
        <v>1811</v>
      </c>
      <c r="I620" t="s">
        <v>1812</v>
      </c>
      <c r="J620" t="s">
        <v>1847</v>
      </c>
      <c r="K620" t="s">
        <v>1867</v>
      </c>
    </row>
    <row r="621" spans="8:11" x14ac:dyDescent="0.25">
      <c r="H621" t="s">
        <v>1811</v>
      </c>
      <c r="I621" t="s">
        <v>1812</v>
      </c>
      <c r="J621" t="s">
        <v>1847</v>
      </c>
      <c r="K621" t="s">
        <v>1868</v>
      </c>
    </row>
    <row r="622" spans="8:11" x14ac:dyDescent="0.25">
      <c r="H622" t="s">
        <v>1811</v>
      </c>
      <c r="I622" t="s">
        <v>1812</v>
      </c>
      <c r="J622" t="s">
        <v>1869</v>
      </c>
      <c r="K622" t="s">
        <v>1870</v>
      </c>
    </row>
    <row r="623" spans="8:11" x14ac:dyDescent="0.25">
      <c r="H623" t="s">
        <v>1811</v>
      </c>
      <c r="I623" t="s">
        <v>1812</v>
      </c>
      <c r="J623" t="s">
        <v>1871</v>
      </c>
      <c r="K623" t="s">
        <v>1872</v>
      </c>
    </row>
    <row r="624" spans="8:11" x14ac:dyDescent="0.25">
      <c r="H624" t="s">
        <v>1873</v>
      </c>
      <c r="I624" t="s">
        <v>1874</v>
      </c>
      <c r="J624" t="s">
        <v>1875</v>
      </c>
      <c r="K624" t="s">
        <v>1876</v>
      </c>
    </row>
    <row r="625" spans="8:11" x14ac:dyDescent="0.25">
      <c r="H625" t="s">
        <v>1873</v>
      </c>
      <c r="I625" t="s">
        <v>1874</v>
      </c>
      <c r="J625" t="s">
        <v>1877</v>
      </c>
      <c r="K625" t="s">
        <v>1878</v>
      </c>
    </row>
    <row r="626" spans="8:11" x14ac:dyDescent="0.25">
      <c r="H626" t="s">
        <v>1873</v>
      </c>
      <c r="I626" t="s">
        <v>1874</v>
      </c>
      <c r="J626" t="s">
        <v>1879</v>
      </c>
      <c r="K626" t="s">
        <v>1880</v>
      </c>
    </row>
    <row r="627" spans="8:11" x14ac:dyDescent="0.25">
      <c r="H627" t="s">
        <v>1873</v>
      </c>
      <c r="I627" t="s">
        <v>1874</v>
      </c>
      <c r="J627" t="s">
        <v>1881</v>
      </c>
      <c r="K627" t="s">
        <v>1882</v>
      </c>
    </row>
    <row r="628" spans="8:11" x14ac:dyDescent="0.25">
      <c r="H628" t="s">
        <v>1873</v>
      </c>
      <c r="I628" t="s">
        <v>1874</v>
      </c>
      <c r="J628" t="s">
        <v>1883</v>
      </c>
      <c r="K628" t="s">
        <v>1884</v>
      </c>
    </row>
    <row r="629" spans="8:11" x14ac:dyDescent="0.25">
      <c r="H629" t="s">
        <v>1873</v>
      </c>
      <c r="I629" t="s">
        <v>1874</v>
      </c>
      <c r="J629" t="s">
        <v>1885</v>
      </c>
      <c r="K629" t="s">
        <v>1886</v>
      </c>
    </row>
    <row r="630" spans="8:11" x14ac:dyDescent="0.25">
      <c r="H630" t="s">
        <v>1873</v>
      </c>
      <c r="I630" t="s">
        <v>1874</v>
      </c>
      <c r="J630" t="s">
        <v>1887</v>
      </c>
      <c r="K630" t="s">
        <v>1888</v>
      </c>
    </row>
    <row r="631" spans="8:11" x14ac:dyDescent="0.25">
      <c r="H631" t="s">
        <v>1873</v>
      </c>
      <c r="I631" t="s">
        <v>1874</v>
      </c>
      <c r="J631" t="s">
        <v>1889</v>
      </c>
      <c r="K631" t="s">
        <v>1890</v>
      </c>
    </row>
    <row r="632" spans="8:11" x14ac:dyDescent="0.25">
      <c r="H632" t="s">
        <v>1873</v>
      </c>
      <c r="I632" t="s">
        <v>1874</v>
      </c>
      <c r="J632" t="s">
        <v>1891</v>
      </c>
      <c r="K632" t="s">
        <v>1892</v>
      </c>
    </row>
    <row r="633" spans="8:11" x14ac:dyDescent="0.25">
      <c r="H633" t="s">
        <v>1873</v>
      </c>
      <c r="I633" t="s">
        <v>1874</v>
      </c>
      <c r="J633" t="s">
        <v>1893</v>
      </c>
      <c r="K633" t="s">
        <v>1894</v>
      </c>
    </row>
    <row r="634" spans="8:11" x14ac:dyDescent="0.25">
      <c r="H634" t="s">
        <v>1873</v>
      </c>
      <c r="I634" t="s">
        <v>1874</v>
      </c>
      <c r="J634" t="s">
        <v>1895</v>
      </c>
      <c r="K634" t="s">
        <v>1896</v>
      </c>
    </row>
    <row r="635" spans="8:11" x14ac:dyDescent="0.25">
      <c r="H635" t="s">
        <v>1873</v>
      </c>
      <c r="I635" t="s">
        <v>1874</v>
      </c>
      <c r="J635" t="s">
        <v>1897</v>
      </c>
      <c r="K635" t="s">
        <v>1898</v>
      </c>
    </row>
    <row r="636" spans="8:11" x14ac:dyDescent="0.25">
      <c r="H636" t="s">
        <v>1873</v>
      </c>
      <c r="I636" t="s">
        <v>1874</v>
      </c>
      <c r="J636" t="s">
        <v>1899</v>
      </c>
      <c r="K636" t="s">
        <v>1900</v>
      </c>
    </row>
    <row r="637" spans="8:11" x14ac:dyDescent="0.25">
      <c r="H637" t="s">
        <v>1873</v>
      </c>
      <c r="I637" t="s">
        <v>1874</v>
      </c>
      <c r="J637" t="s">
        <v>1901</v>
      </c>
      <c r="K637" t="s">
        <v>1902</v>
      </c>
    </row>
    <row r="638" spans="8:11" x14ac:dyDescent="0.25">
      <c r="H638" t="s">
        <v>1873</v>
      </c>
      <c r="I638" t="s">
        <v>1874</v>
      </c>
      <c r="J638" t="s">
        <v>1903</v>
      </c>
      <c r="K638" t="s">
        <v>1904</v>
      </c>
    </row>
    <row r="639" spans="8:11" x14ac:dyDescent="0.25">
      <c r="H639" t="s">
        <v>1873</v>
      </c>
      <c r="I639" t="s">
        <v>1874</v>
      </c>
      <c r="J639" t="s">
        <v>1905</v>
      </c>
      <c r="K639" t="s">
        <v>1906</v>
      </c>
    </row>
    <row r="640" spans="8:11" x14ac:dyDescent="0.25">
      <c r="H640" t="s">
        <v>1873</v>
      </c>
      <c r="I640" t="s">
        <v>1874</v>
      </c>
      <c r="J640" t="s">
        <v>1907</v>
      </c>
      <c r="K640" t="s">
        <v>1908</v>
      </c>
    </row>
    <row r="641" spans="8:11" x14ac:dyDescent="0.25">
      <c r="H641" t="s">
        <v>1873</v>
      </c>
      <c r="I641" t="s">
        <v>1874</v>
      </c>
      <c r="J641" t="s">
        <v>1909</v>
      </c>
      <c r="K641" t="s">
        <v>1910</v>
      </c>
    </row>
    <row r="642" spans="8:11" x14ac:dyDescent="0.25">
      <c r="H642" t="s">
        <v>1873</v>
      </c>
      <c r="I642" t="s">
        <v>1874</v>
      </c>
      <c r="J642" t="s">
        <v>1911</v>
      </c>
      <c r="K642" t="s">
        <v>1912</v>
      </c>
    </row>
    <row r="643" spans="8:11" x14ac:dyDescent="0.25">
      <c r="H643" t="s">
        <v>1873</v>
      </c>
      <c r="I643" t="s">
        <v>1874</v>
      </c>
      <c r="J643" t="s">
        <v>1913</v>
      </c>
      <c r="K643" t="s">
        <v>1914</v>
      </c>
    </row>
    <row r="644" spans="8:11" x14ac:dyDescent="0.25">
      <c r="H644" t="s">
        <v>1873</v>
      </c>
      <c r="I644" t="s">
        <v>1874</v>
      </c>
      <c r="J644" t="s">
        <v>1915</v>
      </c>
      <c r="K644" t="s">
        <v>1916</v>
      </c>
    </row>
    <row r="645" spans="8:11" x14ac:dyDescent="0.25">
      <c r="H645" t="s">
        <v>1873</v>
      </c>
      <c r="I645" t="s">
        <v>1874</v>
      </c>
      <c r="J645" t="s">
        <v>1917</v>
      </c>
      <c r="K645" t="s">
        <v>1918</v>
      </c>
    </row>
    <row r="646" spans="8:11" x14ac:dyDescent="0.25">
      <c r="H646" t="s">
        <v>1873</v>
      </c>
      <c r="I646" t="s">
        <v>1874</v>
      </c>
      <c r="J646" t="s">
        <v>1919</v>
      </c>
      <c r="K646" t="s">
        <v>1920</v>
      </c>
    </row>
    <row r="647" spans="8:11" x14ac:dyDescent="0.25">
      <c r="H647" t="s">
        <v>1873</v>
      </c>
      <c r="I647" t="s">
        <v>1874</v>
      </c>
      <c r="J647" t="s">
        <v>1921</v>
      </c>
      <c r="K647" t="s">
        <v>1922</v>
      </c>
    </row>
    <row r="648" spans="8:11" x14ac:dyDescent="0.25">
      <c r="H648" t="s">
        <v>1873</v>
      </c>
      <c r="I648" t="s">
        <v>1874</v>
      </c>
      <c r="J648" t="s">
        <v>1921</v>
      </c>
      <c r="K648" t="s">
        <v>1923</v>
      </c>
    </row>
    <row r="649" spans="8:11" x14ac:dyDescent="0.25">
      <c r="H649" t="s">
        <v>1873</v>
      </c>
      <c r="I649" t="s">
        <v>1874</v>
      </c>
      <c r="J649" t="s">
        <v>1921</v>
      </c>
      <c r="K649" t="s">
        <v>1924</v>
      </c>
    </row>
    <row r="650" spans="8:11" x14ac:dyDescent="0.25">
      <c r="H650" t="s">
        <v>1873</v>
      </c>
      <c r="I650" t="s">
        <v>1874</v>
      </c>
      <c r="J650" t="s">
        <v>1921</v>
      </c>
      <c r="K650" t="s">
        <v>1925</v>
      </c>
    </row>
    <row r="651" spans="8:11" x14ac:dyDescent="0.25">
      <c r="H651" t="s">
        <v>1873</v>
      </c>
      <c r="I651" t="s">
        <v>1874</v>
      </c>
      <c r="J651" t="s">
        <v>1921</v>
      </c>
      <c r="K651" t="s">
        <v>1926</v>
      </c>
    </row>
    <row r="652" spans="8:11" x14ac:dyDescent="0.25">
      <c r="H652" t="s">
        <v>1927</v>
      </c>
      <c r="I652" t="s">
        <v>1928</v>
      </c>
      <c r="J652" t="s">
        <v>1929</v>
      </c>
      <c r="K652" t="s">
        <v>1930</v>
      </c>
    </row>
    <row r="653" spans="8:11" x14ac:dyDescent="0.25">
      <c r="H653" t="s">
        <v>1927</v>
      </c>
      <c r="I653" t="s">
        <v>1928</v>
      </c>
      <c r="J653" t="s">
        <v>1931</v>
      </c>
      <c r="K653" t="s">
        <v>1932</v>
      </c>
    </row>
    <row r="654" spans="8:11" x14ac:dyDescent="0.25">
      <c r="H654" t="s">
        <v>1927</v>
      </c>
      <c r="I654" t="s">
        <v>1928</v>
      </c>
      <c r="J654" t="s">
        <v>1933</v>
      </c>
      <c r="K654" t="s">
        <v>1934</v>
      </c>
    </row>
    <row r="655" spans="8:11" x14ac:dyDescent="0.25">
      <c r="H655" t="s">
        <v>1927</v>
      </c>
      <c r="I655" t="s">
        <v>1928</v>
      </c>
      <c r="J655" t="s">
        <v>1935</v>
      </c>
      <c r="K655" t="s">
        <v>1936</v>
      </c>
    </row>
    <row r="656" spans="8:11" x14ac:dyDescent="0.25">
      <c r="H656" t="s">
        <v>1927</v>
      </c>
      <c r="I656" t="s">
        <v>1928</v>
      </c>
      <c r="J656" t="s">
        <v>1937</v>
      </c>
      <c r="K656" t="s">
        <v>1938</v>
      </c>
    </row>
    <row r="657" spans="8:11" x14ac:dyDescent="0.25">
      <c r="H657" t="s">
        <v>1927</v>
      </c>
      <c r="I657" t="s">
        <v>1928</v>
      </c>
      <c r="J657" t="s">
        <v>1939</v>
      </c>
      <c r="K657" t="s">
        <v>1940</v>
      </c>
    </row>
    <row r="658" spans="8:11" x14ac:dyDescent="0.25">
      <c r="H658" t="s">
        <v>1927</v>
      </c>
      <c r="I658" t="s">
        <v>1928</v>
      </c>
      <c r="J658" t="s">
        <v>1941</v>
      </c>
      <c r="K658" t="s">
        <v>1942</v>
      </c>
    </row>
    <row r="659" spans="8:11" x14ac:dyDescent="0.25">
      <c r="H659" t="s">
        <v>1927</v>
      </c>
      <c r="I659" t="s">
        <v>1928</v>
      </c>
      <c r="J659" t="s">
        <v>1937</v>
      </c>
      <c r="K659" t="s">
        <v>1943</v>
      </c>
    </row>
    <row r="660" spans="8:11" x14ac:dyDescent="0.25">
      <c r="H660" t="s">
        <v>1927</v>
      </c>
      <c r="I660" t="s">
        <v>1928</v>
      </c>
      <c r="J660" t="s">
        <v>1944</v>
      </c>
      <c r="K660" t="s">
        <v>1945</v>
      </c>
    </row>
    <row r="661" spans="8:11" x14ac:dyDescent="0.25">
      <c r="H661" t="s">
        <v>1927</v>
      </c>
      <c r="I661" t="s">
        <v>1928</v>
      </c>
      <c r="J661" t="s">
        <v>1946</v>
      </c>
      <c r="K661" t="s">
        <v>1947</v>
      </c>
    </row>
    <row r="662" spans="8:11" x14ac:dyDescent="0.25">
      <c r="H662" t="s">
        <v>1927</v>
      </c>
      <c r="I662" t="s">
        <v>1928</v>
      </c>
      <c r="J662" t="s">
        <v>1948</v>
      </c>
      <c r="K662" t="s">
        <v>1949</v>
      </c>
    </row>
    <row r="663" spans="8:11" x14ac:dyDescent="0.25">
      <c r="H663" t="s">
        <v>1927</v>
      </c>
      <c r="I663" t="s">
        <v>1928</v>
      </c>
      <c r="J663" t="s">
        <v>1950</v>
      </c>
      <c r="K663" t="s">
        <v>1951</v>
      </c>
    </row>
    <row r="664" spans="8:11" x14ac:dyDescent="0.25">
      <c r="H664" t="s">
        <v>1927</v>
      </c>
      <c r="I664" t="s">
        <v>1928</v>
      </c>
      <c r="J664" t="s">
        <v>1952</v>
      </c>
      <c r="K664" t="s">
        <v>1953</v>
      </c>
    </row>
    <row r="665" spans="8:11" x14ac:dyDescent="0.25">
      <c r="H665" t="s">
        <v>1927</v>
      </c>
      <c r="I665" t="s">
        <v>1928</v>
      </c>
      <c r="J665" t="s">
        <v>1954</v>
      </c>
      <c r="K665" t="s">
        <v>1955</v>
      </c>
    </row>
    <row r="666" spans="8:11" x14ac:dyDescent="0.25">
      <c r="H666" t="s">
        <v>1927</v>
      </c>
      <c r="I666" t="s">
        <v>1928</v>
      </c>
      <c r="J666" t="s">
        <v>1956</v>
      </c>
      <c r="K666" t="s">
        <v>1957</v>
      </c>
    </row>
    <row r="667" spans="8:11" x14ac:dyDescent="0.25">
      <c r="H667" t="s">
        <v>1927</v>
      </c>
      <c r="I667" t="s">
        <v>1928</v>
      </c>
      <c r="J667" t="s">
        <v>1958</v>
      </c>
      <c r="K667" t="s">
        <v>1959</v>
      </c>
    </row>
    <row r="668" spans="8:11" x14ac:dyDescent="0.25">
      <c r="H668" t="s">
        <v>1927</v>
      </c>
      <c r="I668" t="s">
        <v>1928</v>
      </c>
      <c r="J668" t="s">
        <v>1960</v>
      </c>
      <c r="K668" t="s">
        <v>1961</v>
      </c>
    </row>
    <row r="669" spans="8:11" x14ac:dyDescent="0.25">
      <c r="H669" t="s">
        <v>1927</v>
      </c>
      <c r="I669" t="s">
        <v>1928</v>
      </c>
      <c r="J669" t="s">
        <v>1958</v>
      </c>
      <c r="K669" t="s">
        <v>1962</v>
      </c>
    </row>
    <row r="670" spans="8:11" x14ac:dyDescent="0.25">
      <c r="H670" t="s">
        <v>1927</v>
      </c>
      <c r="I670" t="s">
        <v>1928</v>
      </c>
      <c r="J670" t="s">
        <v>1963</v>
      </c>
      <c r="K670" t="s">
        <v>1964</v>
      </c>
    </row>
    <row r="671" spans="8:11" x14ac:dyDescent="0.25">
      <c r="H671" t="s">
        <v>1927</v>
      </c>
      <c r="I671" t="s">
        <v>1928</v>
      </c>
      <c r="J671" t="s">
        <v>1963</v>
      </c>
      <c r="K671" t="s">
        <v>1965</v>
      </c>
    </row>
    <row r="672" spans="8:11" x14ac:dyDescent="0.25">
      <c r="H672" t="s">
        <v>1927</v>
      </c>
      <c r="I672" t="s">
        <v>1928</v>
      </c>
      <c r="J672" t="s">
        <v>1963</v>
      </c>
      <c r="K672" t="s">
        <v>1966</v>
      </c>
    </row>
    <row r="673" spans="8:11" x14ac:dyDescent="0.25">
      <c r="H673" t="s">
        <v>1927</v>
      </c>
      <c r="I673" t="s">
        <v>1928</v>
      </c>
      <c r="J673" t="s">
        <v>1963</v>
      </c>
      <c r="K673" t="s">
        <v>1967</v>
      </c>
    </row>
    <row r="674" spans="8:11" x14ac:dyDescent="0.25">
      <c r="H674" t="s">
        <v>1927</v>
      </c>
      <c r="I674" t="s">
        <v>1928</v>
      </c>
      <c r="J674" t="s">
        <v>1963</v>
      </c>
      <c r="K674" t="s">
        <v>1968</v>
      </c>
    </row>
    <row r="675" spans="8:11" x14ac:dyDescent="0.25">
      <c r="H675" t="s">
        <v>1927</v>
      </c>
      <c r="I675" t="s">
        <v>1928</v>
      </c>
      <c r="J675" t="s">
        <v>1969</v>
      </c>
      <c r="K675" t="s">
        <v>1970</v>
      </c>
    </row>
    <row r="676" spans="8:11" x14ac:dyDescent="0.25">
      <c r="H676" t="s">
        <v>1927</v>
      </c>
      <c r="I676" t="s">
        <v>1928</v>
      </c>
      <c r="J676" t="s">
        <v>1971</v>
      </c>
      <c r="K676" t="s">
        <v>1972</v>
      </c>
    </row>
    <row r="677" spans="8:11" x14ac:dyDescent="0.25">
      <c r="H677" t="s">
        <v>1927</v>
      </c>
      <c r="I677" t="s">
        <v>1928</v>
      </c>
      <c r="J677" t="s">
        <v>1973</v>
      </c>
      <c r="K677" t="s">
        <v>1974</v>
      </c>
    </row>
    <row r="678" spans="8:11" x14ac:dyDescent="0.25">
      <c r="H678" t="s">
        <v>1927</v>
      </c>
      <c r="I678" t="s">
        <v>1928</v>
      </c>
      <c r="J678" t="s">
        <v>1975</v>
      </c>
      <c r="K678" t="s">
        <v>1976</v>
      </c>
    </row>
    <row r="679" spans="8:11" x14ac:dyDescent="0.25">
      <c r="H679" t="s">
        <v>1977</v>
      </c>
      <c r="I679" t="s">
        <v>1978</v>
      </c>
      <c r="J679" t="s">
        <v>1979</v>
      </c>
      <c r="K679" t="s">
        <v>1980</v>
      </c>
    </row>
    <row r="680" spans="8:11" x14ac:dyDescent="0.25">
      <c r="H680" t="s">
        <v>1977</v>
      </c>
      <c r="I680" t="s">
        <v>1978</v>
      </c>
      <c r="J680" t="s">
        <v>1981</v>
      </c>
      <c r="K680" t="s">
        <v>1982</v>
      </c>
    </row>
    <row r="681" spans="8:11" x14ac:dyDescent="0.25">
      <c r="H681" t="s">
        <v>1977</v>
      </c>
      <c r="I681" t="s">
        <v>1978</v>
      </c>
      <c r="J681" t="s">
        <v>1983</v>
      </c>
      <c r="K681" t="s">
        <v>1984</v>
      </c>
    </row>
    <row r="682" spans="8:11" x14ac:dyDescent="0.25">
      <c r="H682" t="s">
        <v>1977</v>
      </c>
      <c r="I682" t="s">
        <v>1978</v>
      </c>
      <c r="J682" t="s">
        <v>1985</v>
      </c>
      <c r="K682" t="s">
        <v>1986</v>
      </c>
    </row>
    <row r="683" spans="8:11" x14ac:dyDescent="0.25">
      <c r="H683" t="s">
        <v>1977</v>
      </c>
      <c r="I683" t="s">
        <v>1978</v>
      </c>
      <c r="J683" t="s">
        <v>1987</v>
      </c>
      <c r="K683" t="s">
        <v>1988</v>
      </c>
    </row>
    <row r="684" spans="8:11" x14ac:dyDescent="0.25">
      <c r="H684" t="s">
        <v>1977</v>
      </c>
      <c r="I684" t="s">
        <v>1978</v>
      </c>
      <c r="J684" t="s">
        <v>1989</v>
      </c>
      <c r="K684" t="s">
        <v>1990</v>
      </c>
    </row>
    <row r="685" spans="8:11" x14ac:dyDescent="0.25">
      <c r="H685" t="s">
        <v>1977</v>
      </c>
      <c r="I685" t="s">
        <v>1978</v>
      </c>
      <c r="J685" t="s">
        <v>1991</v>
      </c>
      <c r="K685" t="s">
        <v>1992</v>
      </c>
    </row>
    <row r="686" spans="8:11" x14ac:dyDescent="0.25">
      <c r="H686" t="s">
        <v>1977</v>
      </c>
      <c r="I686" t="s">
        <v>1978</v>
      </c>
      <c r="J686" t="s">
        <v>1993</v>
      </c>
      <c r="K686" t="s">
        <v>1994</v>
      </c>
    </row>
    <row r="687" spans="8:11" x14ac:dyDescent="0.25">
      <c r="H687" t="s">
        <v>1977</v>
      </c>
      <c r="I687" t="s">
        <v>1978</v>
      </c>
      <c r="J687" t="s">
        <v>1995</v>
      </c>
      <c r="K687" t="s">
        <v>1996</v>
      </c>
    </row>
    <row r="688" spans="8:11" x14ac:dyDescent="0.25">
      <c r="H688" t="s">
        <v>1977</v>
      </c>
      <c r="I688" t="s">
        <v>1978</v>
      </c>
      <c r="J688" t="s">
        <v>1997</v>
      </c>
      <c r="K688" t="s">
        <v>1998</v>
      </c>
    </row>
    <row r="689" spans="8:11" x14ac:dyDescent="0.25">
      <c r="H689" t="s">
        <v>1977</v>
      </c>
      <c r="I689" t="s">
        <v>1978</v>
      </c>
      <c r="J689" t="s">
        <v>1999</v>
      </c>
      <c r="K689" t="s">
        <v>2000</v>
      </c>
    </row>
    <row r="690" spans="8:11" x14ac:dyDescent="0.25">
      <c r="H690" t="s">
        <v>1977</v>
      </c>
      <c r="I690" t="s">
        <v>1978</v>
      </c>
      <c r="J690" t="s">
        <v>2001</v>
      </c>
      <c r="K690" t="s">
        <v>2002</v>
      </c>
    </row>
    <row r="691" spans="8:11" x14ac:dyDescent="0.25">
      <c r="H691" t="s">
        <v>1977</v>
      </c>
      <c r="I691" t="s">
        <v>1978</v>
      </c>
      <c r="J691" t="s">
        <v>2003</v>
      </c>
      <c r="K691" t="s">
        <v>2004</v>
      </c>
    </row>
    <row r="692" spans="8:11" x14ac:dyDescent="0.25">
      <c r="H692" t="s">
        <v>1977</v>
      </c>
      <c r="I692" t="s">
        <v>1978</v>
      </c>
      <c r="J692" t="s">
        <v>2005</v>
      </c>
      <c r="K692" t="s">
        <v>2006</v>
      </c>
    </row>
    <row r="693" spans="8:11" x14ac:dyDescent="0.25">
      <c r="H693" t="s">
        <v>1977</v>
      </c>
      <c r="I693" t="s">
        <v>1978</v>
      </c>
      <c r="J693" t="s">
        <v>2007</v>
      </c>
      <c r="K693" t="s">
        <v>2008</v>
      </c>
    </row>
    <row r="694" spans="8:11" x14ac:dyDescent="0.25">
      <c r="H694" t="s">
        <v>1977</v>
      </c>
      <c r="I694" t="s">
        <v>1978</v>
      </c>
      <c r="J694" t="s">
        <v>2009</v>
      </c>
      <c r="K694" t="s">
        <v>2010</v>
      </c>
    </row>
    <row r="695" spans="8:11" x14ac:dyDescent="0.25">
      <c r="H695" t="s">
        <v>1977</v>
      </c>
      <c r="I695" t="s">
        <v>1978</v>
      </c>
      <c r="J695" t="s">
        <v>2011</v>
      </c>
      <c r="K695" t="s">
        <v>2012</v>
      </c>
    </row>
    <row r="696" spans="8:11" x14ac:dyDescent="0.25">
      <c r="H696" t="s">
        <v>1977</v>
      </c>
      <c r="I696" t="s">
        <v>1978</v>
      </c>
      <c r="J696" t="s">
        <v>2013</v>
      </c>
      <c r="K696" t="s">
        <v>2014</v>
      </c>
    </row>
    <row r="697" spans="8:11" x14ac:dyDescent="0.25">
      <c r="H697" t="s">
        <v>1977</v>
      </c>
      <c r="I697" t="s">
        <v>1978</v>
      </c>
      <c r="J697" t="s">
        <v>2015</v>
      </c>
      <c r="K697" t="s">
        <v>2016</v>
      </c>
    </row>
    <row r="698" spans="8:11" x14ac:dyDescent="0.25">
      <c r="H698" t="s">
        <v>1977</v>
      </c>
      <c r="I698" t="s">
        <v>1978</v>
      </c>
      <c r="J698" t="s">
        <v>2017</v>
      </c>
      <c r="K698" t="s">
        <v>2018</v>
      </c>
    </row>
    <row r="699" spans="8:11" x14ac:dyDescent="0.25">
      <c r="H699" t="s">
        <v>1977</v>
      </c>
      <c r="I699" t="s">
        <v>1978</v>
      </c>
      <c r="J699" t="s">
        <v>2019</v>
      </c>
      <c r="K699" t="s">
        <v>2020</v>
      </c>
    </row>
    <row r="700" spans="8:11" x14ac:dyDescent="0.25">
      <c r="H700" t="s">
        <v>1977</v>
      </c>
      <c r="I700" t="s">
        <v>1978</v>
      </c>
      <c r="J700" t="s">
        <v>2021</v>
      </c>
      <c r="K700" t="s">
        <v>2022</v>
      </c>
    </row>
    <row r="701" spans="8:11" x14ac:dyDescent="0.25">
      <c r="H701" t="s">
        <v>1977</v>
      </c>
      <c r="I701" t="s">
        <v>1978</v>
      </c>
      <c r="J701" t="s">
        <v>2023</v>
      </c>
      <c r="K701" t="s">
        <v>2024</v>
      </c>
    </row>
    <row r="702" spans="8:11" x14ac:dyDescent="0.25">
      <c r="H702" t="s">
        <v>1977</v>
      </c>
      <c r="I702" t="s">
        <v>1978</v>
      </c>
      <c r="J702" t="s">
        <v>2025</v>
      </c>
      <c r="K702" t="s">
        <v>2026</v>
      </c>
    </row>
    <row r="703" spans="8:11" x14ac:dyDescent="0.25">
      <c r="H703" t="s">
        <v>1977</v>
      </c>
      <c r="I703" t="s">
        <v>1978</v>
      </c>
      <c r="J703" t="s">
        <v>2027</v>
      </c>
      <c r="K703" t="s">
        <v>2028</v>
      </c>
    </row>
    <row r="704" spans="8:11" x14ac:dyDescent="0.25">
      <c r="H704" t="s">
        <v>1977</v>
      </c>
      <c r="I704" t="s">
        <v>1978</v>
      </c>
      <c r="J704" t="s">
        <v>2029</v>
      </c>
      <c r="K704" t="s">
        <v>2030</v>
      </c>
    </row>
    <row r="705" spans="8:11" x14ac:dyDescent="0.25">
      <c r="H705" t="s">
        <v>1977</v>
      </c>
      <c r="I705" t="s">
        <v>1978</v>
      </c>
      <c r="J705" t="s">
        <v>2031</v>
      </c>
      <c r="K705" t="s">
        <v>2032</v>
      </c>
    </row>
    <row r="706" spans="8:11" x14ac:dyDescent="0.25">
      <c r="H706" t="s">
        <v>1977</v>
      </c>
      <c r="I706" t="s">
        <v>1978</v>
      </c>
      <c r="J706" t="s">
        <v>2033</v>
      </c>
      <c r="K706" t="s">
        <v>2034</v>
      </c>
    </row>
    <row r="707" spans="8:11" x14ac:dyDescent="0.25">
      <c r="H707" t="s">
        <v>1977</v>
      </c>
      <c r="I707" t="s">
        <v>1978</v>
      </c>
      <c r="J707" t="s">
        <v>2035</v>
      </c>
      <c r="K707" t="s">
        <v>2036</v>
      </c>
    </row>
    <row r="708" spans="8:11" x14ac:dyDescent="0.25">
      <c r="H708" t="s">
        <v>1977</v>
      </c>
      <c r="I708" t="s">
        <v>1978</v>
      </c>
      <c r="J708" t="s">
        <v>2037</v>
      </c>
      <c r="K708" t="s">
        <v>2038</v>
      </c>
    </row>
    <row r="709" spans="8:11" x14ac:dyDescent="0.25">
      <c r="H709" t="s">
        <v>1977</v>
      </c>
      <c r="I709" t="s">
        <v>1978</v>
      </c>
      <c r="J709" t="s">
        <v>2039</v>
      </c>
      <c r="K709" t="s">
        <v>2040</v>
      </c>
    </row>
    <row r="710" spans="8:11" x14ac:dyDescent="0.25">
      <c r="H710" t="s">
        <v>1977</v>
      </c>
      <c r="I710" t="s">
        <v>1978</v>
      </c>
      <c r="J710" t="s">
        <v>2041</v>
      </c>
      <c r="K710" t="s">
        <v>2042</v>
      </c>
    </row>
    <row r="711" spans="8:11" x14ac:dyDescent="0.25">
      <c r="H711" t="s">
        <v>2043</v>
      </c>
      <c r="I711" t="s">
        <v>2044</v>
      </c>
      <c r="J711" t="s">
        <v>2045</v>
      </c>
      <c r="K711" t="s">
        <v>2046</v>
      </c>
    </row>
    <row r="712" spans="8:11" x14ac:dyDescent="0.25">
      <c r="H712" t="s">
        <v>2043</v>
      </c>
      <c r="I712" t="s">
        <v>2044</v>
      </c>
      <c r="J712" t="s">
        <v>2047</v>
      </c>
      <c r="K712" t="s">
        <v>2048</v>
      </c>
    </row>
    <row r="713" spans="8:11" x14ac:dyDescent="0.25">
      <c r="H713" t="s">
        <v>2043</v>
      </c>
      <c r="I713" t="s">
        <v>2044</v>
      </c>
      <c r="J713" t="s">
        <v>2049</v>
      </c>
      <c r="K713" t="s">
        <v>2050</v>
      </c>
    </row>
    <row r="714" spans="8:11" x14ac:dyDescent="0.25">
      <c r="H714" t="s">
        <v>2043</v>
      </c>
      <c r="I714" t="s">
        <v>2044</v>
      </c>
      <c r="J714" t="s">
        <v>2051</v>
      </c>
      <c r="K714" t="s">
        <v>2052</v>
      </c>
    </row>
    <row r="715" spans="8:11" x14ac:dyDescent="0.25">
      <c r="H715" t="s">
        <v>2043</v>
      </c>
      <c r="I715" t="s">
        <v>2044</v>
      </c>
      <c r="J715" t="s">
        <v>2053</v>
      </c>
      <c r="K715" t="s">
        <v>2054</v>
      </c>
    </row>
    <row r="716" spans="8:11" x14ac:dyDescent="0.25">
      <c r="H716" t="s">
        <v>2043</v>
      </c>
      <c r="I716" t="s">
        <v>2044</v>
      </c>
      <c r="J716" t="s">
        <v>2055</v>
      </c>
      <c r="K716" t="s">
        <v>2056</v>
      </c>
    </row>
    <row r="717" spans="8:11" x14ac:dyDescent="0.25">
      <c r="H717" t="s">
        <v>2043</v>
      </c>
      <c r="I717" t="s">
        <v>2044</v>
      </c>
      <c r="J717" t="s">
        <v>2057</v>
      </c>
      <c r="K717" t="s">
        <v>2058</v>
      </c>
    </row>
    <row r="718" spans="8:11" x14ac:dyDescent="0.25">
      <c r="H718" t="s">
        <v>2043</v>
      </c>
      <c r="I718" t="s">
        <v>2044</v>
      </c>
      <c r="J718" t="s">
        <v>2059</v>
      </c>
      <c r="K718" t="s">
        <v>2060</v>
      </c>
    </row>
    <row r="719" spans="8:11" x14ac:dyDescent="0.25">
      <c r="H719" t="s">
        <v>2043</v>
      </c>
      <c r="I719" t="s">
        <v>2044</v>
      </c>
      <c r="J719" t="s">
        <v>2061</v>
      </c>
      <c r="K719" t="s">
        <v>2062</v>
      </c>
    </row>
    <row r="720" spans="8:11" x14ac:dyDescent="0.25">
      <c r="H720" t="s">
        <v>2043</v>
      </c>
      <c r="I720" t="s">
        <v>2044</v>
      </c>
      <c r="J720" t="s">
        <v>1652</v>
      </c>
      <c r="K720" t="s">
        <v>2063</v>
      </c>
    </row>
    <row r="721" spans="8:11" x14ac:dyDescent="0.25">
      <c r="H721" t="s">
        <v>2043</v>
      </c>
      <c r="I721" t="s">
        <v>2044</v>
      </c>
      <c r="J721" t="s">
        <v>2064</v>
      </c>
      <c r="K721" t="s">
        <v>2065</v>
      </c>
    </row>
    <row r="722" spans="8:11" x14ac:dyDescent="0.25">
      <c r="H722" t="s">
        <v>2043</v>
      </c>
      <c r="I722" t="s">
        <v>2044</v>
      </c>
      <c r="J722" t="s">
        <v>2066</v>
      </c>
      <c r="K722" t="s">
        <v>2067</v>
      </c>
    </row>
    <row r="723" spans="8:11" x14ac:dyDescent="0.25">
      <c r="H723" t="s">
        <v>2043</v>
      </c>
      <c r="I723" t="s">
        <v>2044</v>
      </c>
      <c r="J723" t="s">
        <v>2068</v>
      </c>
      <c r="K723" t="s">
        <v>2069</v>
      </c>
    </row>
    <row r="724" spans="8:11" x14ac:dyDescent="0.25">
      <c r="H724" t="s">
        <v>2070</v>
      </c>
      <c r="I724" t="s">
        <v>2071</v>
      </c>
      <c r="J724" t="s">
        <v>2072</v>
      </c>
      <c r="K724" t="s">
        <v>2073</v>
      </c>
    </row>
    <row r="725" spans="8:11" x14ac:dyDescent="0.25">
      <c r="H725" t="s">
        <v>2070</v>
      </c>
      <c r="I725" t="s">
        <v>2071</v>
      </c>
      <c r="J725" t="s">
        <v>2072</v>
      </c>
      <c r="K725" t="s">
        <v>2074</v>
      </c>
    </row>
    <row r="726" spans="8:11" x14ac:dyDescent="0.25">
      <c r="H726" t="s">
        <v>2070</v>
      </c>
      <c r="I726" t="s">
        <v>2071</v>
      </c>
      <c r="J726" t="s">
        <v>2075</v>
      </c>
      <c r="K726" t="s">
        <v>2076</v>
      </c>
    </row>
    <row r="727" spans="8:11" x14ac:dyDescent="0.25">
      <c r="H727" t="s">
        <v>2070</v>
      </c>
      <c r="I727" t="s">
        <v>2071</v>
      </c>
      <c r="J727" t="s">
        <v>2077</v>
      </c>
      <c r="K727" t="s">
        <v>2078</v>
      </c>
    </row>
    <row r="728" spans="8:11" x14ac:dyDescent="0.25">
      <c r="H728" t="s">
        <v>2070</v>
      </c>
      <c r="I728" t="s">
        <v>2071</v>
      </c>
      <c r="J728" t="s">
        <v>2079</v>
      </c>
      <c r="K728" t="s">
        <v>2080</v>
      </c>
    </row>
    <row r="729" spans="8:11" x14ac:dyDescent="0.25">
      <c r="H729" t="s">
        <v>2070</v>
      </c>
      <c r="I729" t="s">
        <v>2071</v>
      </c>
      <c r="J729" t="s">
        <v>2081</v>
      </c>
      <c r="K729" t="s">
        <v>2082</v>
      </c>
    </row>
    <row r="730" spans="8:11" x14ac:dyDescent="0.25">
      <c r="H730" t="s">
        <v>2070</v>
      </c>
      <c r="I730" t="s">
        <v>2071</v>
      </c>
      <c r="J730" t="s">
        <v>2083</v>
      </c>
      <c r="K730" t="s">
        <v>2084</v>
      </c>
    </row>
    <row r="731" spans="8:11" x14ac:dyDescent="0.25">
      <c r="H731" t="s">
        <v>2070</v>
      </c>
      <c r="I731" t="s">
        <v>2071</v>
      </c>
      <c r="J731" t="s">
        <v>2083</v>
      </c>
      <c r="K731" t="s">
        <v>2085</v>
      </c>
    </row>
    <row r="732" spans="8:11" x14ac:dyDescent="0.25">
      <c r="H732" t="s">
        <v>2070</v>
      </c>
      <c r="I732" t="s">
        <v>2071</v>
      </c>
      <c r="J732" t="s">
        <v>2083</v>
      </c>
      <c r="K732" t="s">
        <v>2086</v>
      </c>
    </row>
    <row r="733" spans="8:11" x14ac:dyDescent="0.25">
      <c r="H733" t="s">
        <v>2070</v>
      </c>
      <c r="I733" t="s">
        <v>2071</v>
      </c>
      <c r="J733" t="s">
        <v>2087</v>
      </c>
      <c r="K733" t="s">
        <v>2088</v>
      </c>
    </row>
    <row r="734" spans="8:11" x14ac:dyDescent="0.25">
      <c r="H734" t="s">
        <v>2070</v>
      </c>
      <c r="I734" t="s">
        <v>2071</v>
      </c>
      <c r="J734" t="s">
        <v>2071</v>
      </c>
      <c r="K734" t="s">
        <v>2089</v>
      </c>
    </row>
    <row r="735" spans="8:11" x14ac:dyDescent="0.25">
      <c r="H735" t="s">
        <v>2070</v>
      </c>
      <c r="I735" t="s">
        <v>2071</v>
      </c>
      <c r="J735" t="s">
        <v>2090</v>
      </c>
      <c r="K735" t="s">
        <v>2091</v>
      </c>
    </row>
    <row r="736" spans="8:11" x14ac:dyDescent="0.25">
      <c r="H736" t="s">
        <v>2070</v>
      </c>
      <c r="I736" t="s">
        <v>2071</v>
      </c>
      <c r="J736" t="s">
        <v>2071</v>
      </c>
      <c r="K736" t="s">
        <v>2092</v>
      </c>
    </row>
    <row r="737" spans="8:11" x14ac:dyDescent="0.25">
      <c r="H737" t="s">
        <v>2070</v>
      </c>
      <c r="I737" t="s">
        <v>2071</v>
      </c>
      <c r="J737" t="s">
        <v>2093</v>
      </c>
      <c r="K737" t="s">
        <v>2094</v>
      </c>
    </row>
    <row r="738" spans="8:11" x14ac:dyDescent="0.25">
      <c r="H738" t="s">
        <v>2070</v>
      </c>
      <c r="I738" t="s">
        <v>2071</v>
      </c>
      <c r="J738" t="s">
        <v>2095</v>
      </c>
      <c r="K738" t="s">
        <v>2096</v>
      </c>
    </row>
    <row r="739" spans="8:11" x14ac:dyDescent="0.25">
      <c r="H739" t="s">
        <v>2070</v>
      </c>
      <c r="I739" t="s">
        <v>2071</v>
      </c>
      <c r="J739" t="s">
        <v>2093</v>
      </c>
      <c r="K739" t="s">
        <v>2097</v>
      </c>
    </row>
    <row r="740" spans="8:11" x14ac:dyDescent="0.25">
      <c r="H740" t="s">
        <v>2070</v>
      </c>
      <c r="I740" t="s">
        <v>2071</v>
      </c>
      <c r="J740" t="s">
        <v>2093</v>
      </c>
      <c r="K740" t="s">
        <v>2098</v>
      </c>
    </row>
    <row r="741" spans="8:11" x14ac:dyDescent="0.25">
      <c r="H741" t="s">
        <v>2070</v>
      </c>
      <c r="I741" t="s">
        <v>2071</v>
      </c>
      <c r="J741" t="s">
        <v>2099</v>
      </c>
      <c r="K741" t="s">
        <v>2100</v>
      </c>
    </row>
    <row r="742" spans="8:11" x14ac:dyDescent="0.25">
      <c r="H742" t="s">
        <v>2101</v>
      </c>
      <c r="I742" t="s">
        <v>2102</v>
      </c>
      <c r="J742" t="s">
        <v>2103</v>
      </c>
      <c r="K742" t="s">
        <v>2104</v>
      </c>
    </row>
    <row r="743" spans="8:11" x14ac:dyDescent="0.25">
      <c r="H743" t="s">
        <v>2101</v>
      </c>
      <c r="I743" t="s">
        <v>2102</v>
      </c>
      <c r="J743" t="s">
        <v>2105</v>
      </c>
      <c r="K743" t="s">
        <v>2106</v>
      </c>
    </row>
    <row r="744" spans="8:11" x14ac:dyDescent="0.25">
      <c r="H744" t="s">
        <v>2101</v>
      </c>
      <c r="I744" t="s">
        <v>2102</v>
      </c>
      <c r="J744" t="s">
        <v>2107</v>
      </c>
      <c r="K744" t="s">
        <v>2108</v>
      </c>
    </row>
    <row r="745" spans="8:11" x14ac:dyDescent="0.25">
      <c r="H745" t="s">
        <v>2101</v>
      </c>
      <c r="I745" t="s">
        <v>2102</v>
      </c>
      <c r="J745" t="s">
        <v>2109</v>
      </c>
      <c r="K745" t="s">
        <v>2110</v>
      </c>
    </row>
    <row r="746" spans="8:11" x14ac:dyDescent="0.25">
      <c r="H746" t="s">
        <v>2101</v>
      </c>
      <c r="I746" t="s">
        <v>2102</v>
      </c>
      <c r="J746" t="s">
        <v>2111</v>
      </c>
      <c r="K746" t="s">
        <v>2112</v>
      </c>
    </row>
    <row r="747" spans="8:11" x14ac:dyDescent="0.25">
      <c r="H747" t="s">
        <v>2101</v>
      </c>
      <c r="I747" t="s">
        <v>2102</v>
      </c>
      <c r="J747" t="s">
        <v>2113</v>
      </c>
      <c r="K747" t="s">
        <v>2114</v>
      </c>
    </row>
    <row r="748" spans="8:11" x14ac:dyDescent="0.25">
      <c r="H748" t="s">
        <v>2101</v>
      </c>
      <c r="I748" t="s">
        <v>2102</v>
      </c>
      <c r="J748" t="s">
        <v>2115</v>
      </c>
      <c r="K748" t="s">
        <v>2116</v>
      </c>
    </row>
    <row r="749" spans="8:11" x14ac:dyDescent="0.25">
      <c r="H749" t="s">
        <v>2101</v>
      </c>
      <c r="I749" t="s">
        <v>2102</v>
      </c>
      <c r="J749" t="s">
        <v>2115</v>
      </c>
      <c r="K749" t="s">
        <v>2117</v>
      </c>
    </row>
    <row r="750" spans="8:11" x14ac:dyDescent="0.25">
      <c r="H750" t="s">
        <v>2101</v>
      </c>
      <c r="I750" t="s">
        <v>2102</v>
      </c>
      <c r="J750" t="s">
        <v>2115</v>
      </c>
      <c r="K750" t="s">
        <v>2118</v>
      </c>
    </row>
    <row r="751" spans="8:11" x14ac:dyDescent="0.25">
      <c r="H751" t="s">
        <v>2101</v>
      </c>
      <c r="I751" t="s">
        <v>2102</v>
      </c>
      <c r="J751" t="s">
        <v>2115</v>
      </c>
      <c r="K751" t="s">
        <v>2119</v>
      </c>
    </row>
    <row r="752" spans="8:11" x14ac:dyDescent="0.25">
      <c r="H752" t="s">
        <v>2101</v>
      </c>
      <c r="I752" t="s">
        <v>2102</v>
      </c>
      <c r="J752" t="s">
        <v>2115</v>
      </c>
      <c r="K752" t="s">
        <v>2120</v>
      </c>
    </row>
    <row r="753" spans="8:11" x14ac:dyDescent="0.25">
      <c r="H753" t="s">
        <v>2121</v>
      </c>
      <c r="I753" t="s">
        <v>2122</v>
      </c>
      <c r="J753" t="s">
        <v>2123</v>
      </c>
      <c r="K753" t="s">
        <v>2124</v>
      </c>
    </row>
    <row r="754" spans="8:11" x14ac:dyDescent="0.25">
      <c r="H754" t="s">
        <v>2121</v>
      </c>
      <c r="I754" t="s">
        <v>2122</v>
      </c>
      <c r="J754" t="s">
        <v>2122</v>
      </c>
      <c r="K754" t="s">
        <v>2125</v>
      </c>
    </row>
    <row r="755" spans="8:11" x14ac:dyDescent="0.25">
      <c r="H755" t="s">
        <v>2126</v>
      </c>
      <c r="I755" t="s">
        <v>2127</v>
      </c>
      <c r="J755" t="s">
        <v>2128</v>
      </c>
      <c r="K755" t="s">
        <v>2129</v>
      </c>
    </row>
    <row r="756" spans="8:11" x14ac:dyDescent="0.25">
      <c r="H756" t="s">
        <v>2126</v>
      </c>
      <c r="I756" t="s">
        <v>2127</v>
      </c>
      <c r="J756" t="s">
        <v>2130</v>
      </c>
      <c r="K756" t="s">
        <v>2131</v>
      </c>
    </row>
    <row r="757" spans="8:11" x14ac:dyDescent="0.25">
      <c r="H757" t="s">
        <v>2126</v>
      </c>
      <c r="I757" t="s">
        <v>2127</v>
      </c>
      <c r="J757" t="s">
        <v>2132</v>
      </c>
      <c r="K757" t="s">
        <v>2133</v>
      </c>
    </row>
    <row r="758" spans="8:11" x14ac:dyDescent="0.25">
      <c r="H758" t="s">
        <v>2126</v>
      </c>
      <c r="I758" t="s">
        <v>2127</v>
      </c>
      <c r="J758" t="s">
        <v>2134</v>
      </c>
      <c r="K758" t="s">
        <v>2135</v>
      </c>
    </row>
    <row r="759" spans="8:11" x14ac:dyDescent="0.25">
      <c r="H759" t="s">
        <v>2126</v>
      </c>
      <c r="I759" t="s">
        <v>2127</v>
      </c>
      <c r="J759" t="s">
        <v>2136</v>
      </c>
      <c r="K759" t="s">
        <v>2137</v>
      </c>
    </row>
    <row r="760" spans="8:11" x14ac:dyDescent="0.25">
      <c r="H760" t="s">
        <v>2126</v>
      </c>
      <c r="I760" t="s">
        <v>2127</v>
      </c>
      <c r="J760" t="s">
        <v>2138</v>
      </c>
      <c r="K760" t="s">
        <v>2139</v>
      </c>
    </row>
    <row r="761" spans="8:11" x14ac:dyDescent="0.25">
      <c r="H761" t="s">
        <v>2126</v>
      </c>
      <c r="I761" t="s">
        <v>2127</v>
      </c>
      <c r="J761" t="s">
        <v>2140</v>
      </c>
      <c r="K761" t="s">
        <v>2141</v>
      </c>
    </row>
    <row r="762" spans="8:11" x14ac:dyDescent="0.25">
      <c r="H762" t="s">
        <v>2126</v>
      </c>
      <c r="I762" t="s">
        <v>2127</v>
      </c>
      <c r="J762" t="s">
        <v>2142</v>
      </c>
      <c r="K762" t="s">
        <v>2143</v>
      </c>
    </row>
    <row r="763" spans="8:11" x14ac:dyDescent="0.25">
      <c r="H763" t="s">
        <v>2126</v>
      </c>
      <c r="I763" t="s">
        <v>2127</v>
      </c>
      <c r="J763" t="s">
        <v>2144</v>
      </c>
      <c r="K763" t="s">
        <v>2145</v>
      </c>
    </row>
    <row r="764" spans="8:11" x14ac:dyDescent="0.25">
      <c r="H764" t="s">
        <v>2126</v>
      </c>
      <c r="I764" t="s">
        <v>2127</v>
      </c>
      <c r="J764" t="s">
        <v>2146</v>
      </c>
      <c r="K764" t="s">
        <v>2147</v>
      </c>
    </row>
    <row r="765" spans="8:11" x14ac:dyDescent="0.25">
      <c r="H765" t="s">
        <v>2126</v>
      </c>
      <c r="I765" t="s">
        <v>2127</v>
      </c>
      <c r="J765" t="s">
        <v>2148</v>
      </c>
      <c r="K765" t="s">
        <v>2149</v>
      </c>
    </row>
    <row r="766" spans="8:11" x14ac:dyDescent="0.25">
      <c r="H766" t="s">
        <v>2126</v>
      </c>
      <c r="I766" t="s">
        <v>2127</v>
      </c>
      <c r="J766" t="s">
        <v>2150</v>
      </c>
      <c r="K766" t="s">
        <v>2151</v>
      </c>
    </row>
    <row r="767" spans="8:11" x14ac:dyDescent="0.25">
      <c r="H767" t="s">
        <v>2126</v>
      </c>
      <c r="I767" t="s">
        <v>2127</v>
      </c>
      <c r="J767" t="s">
        <v>2152</v>
      </c>
      <c r="K767" t="s">
        <v>2153</v>
      </c>
    </row>
    <row r="768" spans="8:11" x14ac:dyDescent="0.25">
      <c r="H768" t="s">
        <v>2126</v>
      </c>
      <c r="I768" t="s">
        <v>2127</v>
      </c>
      <c r="J768" t="s">
        <v>2154</v>
      </c>
      <c r="K768" t="s">
        <v>2155</v>
      </c>
    </row>
    <row r="769" spans="8:11" x14ac:dyDescent="0.25">
      <c r="H769" t="s">
        <v>2126</v>
      </c>
      <c r="I769" t="s">
        <v>2127</v>
      </c>
      <c r="J769" t="s">
        <v>2154</v>
      </c>
      <c r="K769" t="s">
        <v>2156</v>
      </c>
    </row>
    <row r="770" spans="8:11" x14ac:dyDescent="0.25">
      <c r="H770" t="s">
        <v>2126</v>
      </c>
      <c r="I770" t="s">
        <v>2127</v>
      </c>
      <c r="J770" t="s">
        <v>2157</v>
      </c>
      <c r="K770" t="s">
        <v>2158</v>
      </c>
    </row>
    <row r="771" spans="8:11" x14ac:dyDescent="0.25">
      <c r="H771" t="s">
        <v>2126</v>
      </c>
      <c r="I771" t="s">
        <v>2127</v>
      </c>
      <c r="J771" t="s">
        <v>2159</v>
      </c>
      <c r="K771" t="s">
        <v>2160</v>
      </c>
    </row>
    <row r="772" spans="8:11" x14ac:dyDescent="0.25">
      <c r="H772" t="s">
        <v>2126</v>
      </c>
      <c r="I772" t="s">
        <v>2127</v>
      </c>
      <c r="J772" t="s">
        <v>2159</v>
      </c>
      <c r="K772" t="s">
        <v>2161</v>
      </c>
    </row>
    <row r="773" spans="8:11" x14ac:dyDescent="0.25">
      <c r="H773" t="s">
        <v>2126</v>
      </c>
      <c r="I773" t="s">
        <v>2127</v>
      </c>
      <c r="J773" t="s">
        <v>2154</v>
      </c>
      <c r="K773" t="s">
        <v>2162</v>
      </c>
    </row>
    <row r="774" spans="8:11" x14ac:dyDescent="0.25">
      <c r="H774" t="s">
        <v>2126</v>
      </c>
      <c r="I774" t="s">
        <v>2127</v>
      </c>
      <c r="J774" t="s">
        <v>2163</v>
      </c>
      <c r="K774" t="s">
        <v>2164</v>
      </c>
    </row>
    <row r="775" spans="8:11" x14ac:dyDescent="0.25">
      <c r="H775" t="s">
        <v>2126</v>
      </c>
      <c r="I775" t="s">
        <v>2127</v>
      </c>
      <c r="J775" t="s">
        <v>2165</v>
      </c>
      <c r="K775" t="s">
        <v>2166</v>
      </c>
    </row>
    <row r="776" spans="8:11" x14ac:dyDescent="0.25">
      <c r="H776" t="s">
        <v>2126</v>
      </c>
      <c r="I776" t="s">
        <v>2127</v>
      </c>
      <c r="J776" t="s">
        <v>2167</v>
      </c>
      <c r="K776" t="s">
        <v>2168</v>
      </c>
    </row>
    <row r="777" spans="8:11" x14ac:dyDescent="0.25">
      <c r="H777" t="s">
        <v>2126</v>
      </c>
      <c r="I777" t="s">
        <v>2127</v>
      </c>
      <c r="J777" t="s">
        <v>2169</v>
      </c>
      <c r="K777" t="s">
        <v>2170</v>
      </c>
    </row>
    <row r="778" spans="8:11" x14ac:dyDescent="0.25">
      <c r="H778" t="s">
        <v>2126</v>
      </c>
      <c r="I778" t="s">
        <v>2127</v>
      </c>
      <c r="J778" t="s">
        <v>2171</v>
      </c>
      <c r="K778" t="s">
        <v>2172</v>
      </c>
    </row>
    <row r="779" spans="8:11" x14ac:dyDescent="0.25">
      <c r="H779" t="s">
        <v>2126</v>
      </c>
      <c r="I779" t="s">
        <v>2127</v>
      </c>
      <c r="J779" t="s">
        <v>2173</v>
      </c>
      <c r="K779" t="s">
        <v>2174</v>
      </c>
    </row>
    <row r="780" spans="8:11" x14ac:dyDescent="0.25">
      <c r="H780" t="s">
        <v>2126</v>
      </c>
      <c r="I780" t="s">
        <v>2127</v>
      </c>
      <c r="J780" t="s">
        <v>2175</v>
      </c>
      <c r="K780" t="s">
        <v>2176</v>
      </c>
    </row>
    <row r="781" spans="8:11" x14ac:dyDescent="0.25">
      <c r="H781" t="s">
        <v>2126</v>
      </c>
      <c r="I781" t="s">
        <v>2127</v>
      </c>
      <c r="J781" t="s">
        <v>2177</v>
      </c>
      <c r="K781" t="s">
        <v>2178</v>
      </c>
    </row>
    <row r="782" spans="8:11" x14ac:dyDescent="0.25">
      <c r="H782" t="s">
        <v>2126</v>
      </c>
      <c r="I782" t="s">
        <v>2127</v>
      </c>
      <c r="J782" t="s">
        <v>2179</v>
      </c>
      <c r="K782" t="s">
        <v>2180</v>
      </c>
    </row>
    <row r="783" spans="8:11" x14ac:dyDescent="0.25">
      <c r="H783" t="s">
        <v>2126</v>
      </c>
      <c r="I783" t="s">
        <v>2127</v>
      </c>
      <c r="J783" t="s">
        <v>2181</v>
      </c>
      <c r="K783" t="s">
        <v>2182</v>
      </c>
    </row>
    <row r="784" spans="8:11" x14ac:dyDescent="0.25">
      <c r="H784" t="s">
        <v>2126</v>
      </c>
      <c r="I784" t="s">
        <v>2127</v>
      </c>
      <c r="J784" t="s">
        <v>2183</v>
      </c>
      <c r="K784" t="s">
        <v>2184</v>
      </c>
    </row>
    <row r="785" spans="8:11" x14ac:dyDescent="0.25">
      <c r="H785" t="s">
        <v>2126</v>
      </c>
      <c r="I785" t="s">
        <v>2127</v>
      </c>
      <c r="J785" t="s">
        <v>2183</v>
      </c>
      <c r="K785" t="s">
        <v>2185</v>
      </c>
    </row>
    <row r="786" spans="8:11" x14ac:dyDescent="0.25">
      <c r="H786" t="s">
        <v>2126</v>
      </c>
      <c r="I786" t="s">
        <v>2127</v>
      </c>
      <c r="J786" t="s">
        <v>2183</v>
      </c>
      <c r="K786" t="s">
        <v>2186</v>
      </c>
    </row>
    <row r="787" spans="8:11" x14ac:dyDescent="0.25">
      <c r="H787" t="s">
        <v>2126</v>
      </c>
      <c r="I787" t="s">
        <v>2127</v>
      </c>
      <c r="J787" t="s">
        <v>2183</v>
      </c>
      <c r="K787" t="s">
        <v>2187</v>
      </c>
    </row>
    <row r="788" spans="8:11" x14ac:dyDescent="0.25">
      <c r="H788" t="s">
        <v>2126</v>
      </c>
      <c r="I788" t="s">
        <v>2127</v>
      </c>
      <c r="J788" t="s">
        <v>2183</v>
      </c>
      <c r="K788" t="s">
        <v>2188</v>
      </c>
    </row>
    <row r="789" spans="8:11" x14ac:dyDescent="0.25">
      <c r="H789" t="s">
        <v>2189</v>
      </c>
      <c r="I789" t="s">
        <v>2190</v>
      </c>
      <c r="J789" t="s">
        <v>2191</v>
      </c>
      <c r="K789" t="s">
        <v>2192</v>
      </c>
    </row>
    <row r="790" spans="8:11" x14ac:dyDescent="0.25">
      <c r="H790" t="s">
        <v>2189</v>
      </c>
      <c r="I790" t="s">
        <v>2190</v>
      </c>
      <c r="J790" t="s">
        <v>2193</v>
      </c>
      <c r="K790" t="s">
        <v>2194</v>
      </c>
    </row>
    <row r="791" spans="8:11" x14ac:dyDescent="0.25">
      <c r="H791" t="s">
        <v>2189</v>
      </c>
      <c r="I791" t="s">
        <v>2190</v>
      </c>
      <c r="J791" t="s">
        <v>2195</v>
      </c>
      <c r="K791" t="s">
        <v>2196</v>
      </c>
    </row>
    <row r="792" spans="8:11" x14ac:dyDescent="0.25">
      <c r="H792" t="s">
        <v>2189</v>
      </c>
      <c r="I792" t="s">
        <v>2190</v>
      </c>
      <c r="J792" t="s">
        <v>2197</v>
      </c>
      <c r="K792" t="s">
        <v>2198</v>
      </c>
    </row>
    <row r="793" spans="8:11" x14ac:dyDescent="0.25">
      <c r="H793" t="s">
        <v>2189</v>
      </c>
      <c r="I793" t="s">
        <v>2190</v>
      </c>
      <c r="J793" t="s">
        <v>2199</v>
      </c>
      <c r="K793" t="s">
        <v>2200</v>
      </c>
    </row>
    <row r="794" spans="8:11" x14ac:dyDescent="0.25">
      <c r="H794" t="s">
        <v>2189</v>
      </c>
      <c r="I794" t="s">
        <v>2190</v>
      </c>
      <c r="J794" t="s">
        <v>2201</v>
      </c>
      <c r="K794" t="s">
        <v>2202</v>
      </c>
    </row>
    <row r="795" spans="8:11" x14ac:dyDescent="0.25">
      <c r="H795" t="s">
        <v>2189</v>
      </c>
      <c r="I795" t="s">
        <v>2190</v>
      </c>
      <c r="J795" t="s">
        <v>2190</v>
      </c>
      <c r="K795" t="s">
        <v>2203</v>
      </c>
    </row>
    <row r="796" spans="8:11" x14ac:dyDescent="0.25">
      <c r="H796" t="s">
        <v>2189</v>
      </c>
      <c r="I796" t="s">
        <v>2190</v>
      </c>
      <c r="J796" t="s">
        <v>2190</v>
      </c>
      <c r="K796" t="s">
        <v>2204</v>
      </c>
    </row>
    <row r="797" spans="8:11" x14ac:dyDescent="0.25">
      <c r="H797" t="s">
        <v>2189</v>
      </c>
      <c r="I797" t="s">
        <v>2190</v>
      </c>
      <c r="J797" t="s">
        <v>2205</v>
      </c>
      <c r="K797" t="s">
        <v>2206</v>
      </c>
    </row>
    <row r="798" spans="8:11" x14ac:dyDescent="0.25">
      <c r="H798" t="s">
        <v>2189</v>
      </c>
      <c r="I798" t="s">
        <v>2190</v>
      </c>
      <c r="J798" t="s">
        <v>2207</v>
      </c>
      <c r="K798" t="s">
        <v>2208</v>
      </c>
    </row>
    <row r="799" spans="8:11" x14ac:dyDescent="0.25">
      <c r="H799" t="s">
        <v>2189</v>
      </c>
      <c r="I799" t="s">
        <v>2190</v>
      </c>
      <c r="J799" t="s">
        <v>2209</v>
      </c>
      <c r="K799" t="s">
        <v>2210</v>
      </c>
    </row>
    <row r="800" spans="8:11" x14ac:dyDescent="0.25">
      <c r="H800" t="s">
        <v>2189</v>
      </c>
      <c r="I800" t="s">
        <v>2190</v>
      </c>
      <c r="J800" t="s">
        <v>2211</v>
      </c>
      <c r="K800" t="s">
        <v>2212</v>
      </c>
    </row>
    <row r="801" spans="8:11" x14ac:dyDescent="0.25">
      <c r="H801" t="s">
        <v>2189</v>
      </c>
      <c r="I801" t="s">
        <v>2190</v>
      </c>
      <c r="J801" t="s">
        <v>2213</v>
      </c>
      <c r="K801" t="s">
        <v>2214</v>
      </c>
    </row>
    <row r="802" spans="8:11" x14ac:dyDescent="0.25">
      <c r="H802" t="s">
        <v>2189</v>
      </c>
      <c r="I802" t="s">
        <v>2190</v>
      </c>
      <c r="J802" t="s">
        <v>1514</v>
      </c>
      <c r="K802" t="s">
        <v>2215</v>
      </c>
    </row>
    <row r="803" spans="8:11" x14ac:dyDescent="0.25">
      <c r="H803" t="s">
        <v>321</v>
      </c>
      <c r="I803" t="s">
        <v>322</v>
      </c>
      <c r="J803" t="s">
        <v>2216</v>
      </c>
      <c r="K803" t="s">
        <v>2217</v>
      </c>
    </row>
    <row r="804" spans="8:11" x14ac:dyDescent="0.25">
      <c r="H804" t="s">
        <v>321</v>
      </c>
      <c r="I804" t="s">
        <v>322</v>
      </c>
      <c r="J804" t="s">
        <v>2218</v>
      </c>
      <c r="K804" t="s">
        <v>2219</v>
      </c>
    </row>
    <row r="805" spans="8:11" x14ac:dyDescent="0.25">
      <c r="H805" t="s">
        <v>321</v>
      </c>
      <c r="I805" t="s">
        <v>322</v>
      </c>
      <c r="J805" t="s">
        <v>2220</v>
      </c>
      <c r="K805" t="s">
        <v>2221</v>
      </c>
    </row>
    <row r="806" spans="8:11" x14ac:dyDescent="0.25">
      <c r="H806" t="s">
        <v>321</v>
      </c>
      <c r="I806" t="s">
        <v>322</v>
      </c>
      <c r="J806" t="s">
        <v>2222</v>
      </c>
      <c r="K806" t="s">
        <v>2223</v>
      </c>
    </row>
    <row r="807" spans="8:11" x14ac:dyDescent="0.25">
      <c r="H807" t="s">
        <v>321</v>
      </c>
      <c r="I807" t="s">
        <v>322</v>
      </c>
      <c r="J807" t="s">
        <v>2224</v>
      </c>
      <c r="K807" t="s">
        <v>2225</v>
      </c>
    </row>
    <row r="808" spans="8:11" x14ac:dyDescent="0.25">
      <c r="H808" t="s">
        <v>321</v>
      </c>
      <c r="I808" t="s">
        <v>322</v>
      </c>
      <c r="J808" t="s">
        <v>2226</v>
      </c>
      <c r="K808" t="s">
        <v>2227</v>
      </c>
    </row>
    <row r="809" spans="8:11" x14ac:dyDescent="0.25">
      <c r="H809" t="s">
        <v>321</v>
      </c>
      <c r="I809" t="s">
        <v>322</v>
      </c>
      <c r="J809" t="s">
        <v>2228</v>
      </c>
      <c r="K809" t="s">
        <v>2229</v>
      </c>
    </row>
    <row r="810" spans="8:11" x14ac:dyDescent="0.25">
      <c r="H810" t="s">
        <v>321</v>
      </c>
      <c r="I810" t="s">
        <v>322</v>
      </c>
      <c r="J810" t="s">
        <v>2230</v>
      </c>
      <c r="K810" t="s">
        <v>2231</v>
      </c>
    </row>
    <row r="811" spans="8:11" x14ac:dyDescent="0.25">
      <c r="H811" t="s">
        <v>321</v>
      </c>
      <c r="I811" t="s">
        <v>322</v>
      </c>
      <c r="J811" t="s">
        <v>2232</v>
      </c>
      <c r="K811" t="s">
        <v>2233</v>
      </c>
    </row>
    <row r="812" spans="8:11" x14ac:dyDescent="0.25">
      <c r="H812" t="s">
        <v>321</v>
      </c>
      <c r="I812" t="s">
        <v>322</v>
      </c>
      <c r="J812" t="s">
        <v>2234</v>
      </c>
      <c r="K812" t="s">
        <v>2235</v>
      </c>
    </row>
    <row r="813" spans="8:11" x14ac:dyDescent="0.25">
      <c r="H813" t="s">
        <v>321</v>
      </c>
      <c r="I813" t="s">
        <v>322</v>
      </c>
      <c r="J813" t="s">
        <v>2236</v>
      </c>
      <c r="K813" t="s">
        <v>2237</v>
      </c>
    </row>
    <row r="814" spans="8:11" x14ac:dyDescent="0.25">
      <c r="H814" t="s">
        <v>321</v>
      </c>
      <c r="I814" t="s">
        <v>322</v>
      </c>
      <c r="J814" t="s">
        <v>2238</v>
      </c>
      <c r="K814" t="s">
        <v>2239</v>
      </c>
    </row>
    <row r="815" spans="8:11" x14ac:dyDescent="0.25">
      <c r="H815" t="s">
        <v>321</v>
      </c>
      <c r="I815" t="s">
        <v>322</v>
      </c>
      <c r="J815" t="s">
        <v>2240</v>
      </c>
      <c r="K815" t="s">
        <v>2241</v>
      </c>
    </row>
    <row r="816" spans="8:11" x14ac:dyDescent="0.25">
      <c r="H816" t="s">
        <v>321</v>
      </c>
      <c r="I816" t="s">
        <v>322</v>
      </c>
      <c r="J816" t="s">
        <v>2242</v>
      </c>
      <c r="K816" t="s">
        <v>2243</v>
      </c>
    </row>
    <row r="817" spans="8:11" x14ac:dyDescent="0.25">
      <c r="H817" t="s">
        <v>321</v>
      </c>
      <c r="I817" t="s">
        <v>322</v>
      </c>
      <c r="J817" t="s">
        <v>2244</v>
      </c>
      <c r="K817" t="s">
        <v>2245</v>
      </c>
    </row>
    <row r="818" spans="8:11" x14ac:dyDescent="0.25">
      <c r="H818" t="s">
        <v>321</v>
      </c>
      <c r="I818" t="s">
        <v>322</v>
      </c>
      <c r="J818" t="s">
        <v>1795</v>
      </c>
      <c r="K818" t="s">
        <v>2246</v>
      </c>
    </row>
    <row r="819" spans="8:11" x14ac:dyDescent="0.25">
      <c r="H819" t="s">
        <v>321</v>
      </c>
      <c r="I819" t="s">
        <v>322</v>
      </c>
      <c r="J819" t="s">
        <v>2247</v>
      </c>
      <c r="K819" t="s">
        <v>2248</v>
      </c>
    </row>
    <row r="820" spans="8:11" x14ac:dyDescent="0.25">
      <c r="H820" t="s">
        <v>321</v>
      </c>
      <c r="I820" t="s">
        <v>322</v>
      </c>
      <c r="J820" t="s">
        <v>2249</v>
      </c>
      <c r="K820" t="s">
        <v>2250</v>
      </c>
    </row>
    <row r="821" spans="8:11" x14ac:dyDescent="0.25">
      <c r="H821" t="s">
        <v>321</v>
      </c>
      <c r="I821" t="s">
        <v>322</v>
      </c>
      <c r="J821" t="s">
        <v>2251</v>
      </c>
      <c r="K821" t="s">
        <v>2252</v>
      </c>
    </row>
    <row r="822" spans="8:11" x14ac:dyDescent="0.25">
      <c r="H822" t="s">
        <v>321</v>
      </c>
      <c r="I822" t="s">
        <v>322</v>
      </c>
      <c r="J822" t="s">
        <v>2253</v>
      </c>
      <c r="K822" t="s">
        <v>2254</v>
      </c>
    </row>
    <row r="823" spans="8:11" x14ac:dyDescent="0.25">
      <c r="H823" t="s">
        <v>2101</v>
      </c>
      <c r="I823" t="s">
        <v>2102</v>
      </c>
      <c r="J823" t="s">
        <v>2255</v>
      </c>
      <c r="K823" t="s">
        <v>2256</v>
      </c>
    </row>
    <row r="824" spans="8:11" x14ac:dyDescent="0.25">
      <c r="H824" t="s">
        <v>2101</v>
      </c>
      <c r="I824" t="s">
        <v>2102</v>
      </c>
      <c r="J824" t="s">
        <v>2257</v>
      </c>
      <c r="K824" t="s">
        <v>2258</v>
      </c>
    </row>
    <row r="825" spans="8:11" x14ac:dyDescent="0.25">
      <c r="H825" t="s">
        <v>2101</v>
      </c>
      <c r="I825" t="s">
        <v>2102</v>
      </c>
      <c r="J825" t="s">
        <v>2259</v>
      </c>
      <c r="K825" t="s">
        <v>2260</v>
      </c>
    </row>
    <row r="826" spans="8:11" x14ac:dyDescent="0.25">
      <c r="H826" t="s">
        <v>2101</v>
      </c>
      <c r="I826" t="s">
        <v>2102</v>
      </c>
      <c r="J826" t="s">
        <v>2259</v>
      </c>
      <c r="K826" t="s">
        <v>2261</v>
      </c>
    </row>
    <row r="827" spans="8:11" x14ac:dyDescent="0.25">
      <c r="H827" t="s">
        <v>2101</v>
      </c>
      <c r="I827" t="s">
        <v>2102</v>
      </c>
      <c r="J827" t="s">
        <v>2259</v>
      </c>
      <c r="K827" t="s">
        <v>2262</v>
      </c>
    </row>
    <row r="828" spans="8:11" x14ac:dyDescent="0.25">
      <c r="H828" t="s">
        <v>2101</v>
      </c>
      <c r="I828" t="s">
        <v>2102</v>
      </c>
      <c r="J828" t="s">
        <v>2259</v>
      </c>
      <c r="K828" t="s">
        <v>2263</v>
      </c>
    </row>
    <row r="829" spans="8:11" x14ac:dyDescent="0.25">
      <c r="H829" t="s">
        <v>2101</v>
      </c>
      <c r="I829" t="s">
        <v>2102</v>
      </c>
      <c r="J829" t="s">
        <v>2259</v>
      </c>
      <c r="K829" t="s">
        <v>2264</v>
      </c>
    </row>
    <row r="830" spans="8:11" x14ac:dyDescent="0.25">
      <c r="H830" t="s">
        <v>2101</v>
      </c>
      <c r="I830" t="s">
        <v>2102</v>
      </c>
      <c r="J830" t="s">
        <v>2259</v>
      </c>
      <c r="K830" t="s">
        <v>2265</v>
      </c>
    </row>
    <row r="831" spans="8:11" x14ac:dyDescent="0.25">
      <c r="H831" t="s">
        <v>2101</v>
      </c>
      <c r="I831" t="s">
        <v>2102</v>
      </c>
      <c r="J831" t="s">
        <v>2259</v>
      </c>
      <c r="K831" t="s">
        <v>2266</v>
      </c>
    </row>
    <row r="832" spans="8:11" x14ac:dyDescent="0.25">
      <c r="H832" t="s">
        <v>2101</v>
      </c>
      <c r="I832" t="s">
        <v>2102</v>
      </c>
      <c r="J832" t="s">
        <v>2267</v>
      </c>
      <c r="K832" t="s">
        <v>2268</v>
      </c>
    </row>
    <row r="833" spans="8:11" x14ac:dyDescent="0.25">
      <c r="H833" t="s">
        <v>2101</v>
      </c>
      <c r="I833" t="s">
        <v>2102</v>
      </c>
      <c r="J833" t="s">
        <v>2269</v>
      </c>
      <c r="K833" t="s">
        <v>2270</v>
      </c>
    </row>
    <row r="834" spans="8:11" x14ac:dyDescent="0.25">
      <c r="H834" t="s">
        <v>2271</v>
      </c>
      <c r="I834" t="s">
        <v>2272</v>
      </c>
      <c r="J834" t="s">
        <v>2273</v>
      </c>
      <c r="K834" t="s">
        <v>2274</v>
      </c>
    </row>
    <row r="835" spans="8:11" x14ac:dyDescent="0.25">
      <c r="H835" t="s">
        <v>2271</v>
      </c>
      <c r="I835" t="s">
        <v>2272</v>
      </c>
      <c r="J835" t="s">
        <v>2275</v>
      </c>
      <c r="K835" t="s">
        <v>2276</v>
      </c>
    </row>
    <row r="836" spans="8:11" x14ac:dyDescent="0.25">
      <c r="H836" t="s">
        <v>2271</v>
      </c>
      <c r="I836" t="s">
        <v>2272</v>
      </c>
      <c r="J836" t="s">
        <v>2277</v>
      </c>
      <c r="K836" t="s">
        <v>2278</v>
      </c>
    </row>
    <row r="837" spans="8:11" x14ac:dyDescent="0.25">
      <c r="H837" t="s">
        <v>2271</v>
      </c>
      <c r="I837" t="s">
        <v>2272</v>
      </c>
      <c r="J837" t="s">
        <v>2279</v>
      </c>
      <c r="K837" t="s">
        <v>2280</v>
      </c>
    </row>
    <row r="838" spans="8:11" x14ac:dyDescent="0.25">
      <c r="H838" t="s">
        <v>2271</v>
      </c>
      <c r="I838" t="s">
        <v>2272</v>
      </c>
      <c r="J838" t="s">
        <v>2279</v>
      </c>
      <c r="K838" t="s">
        <v>2281</v>
      </c>
    </row>
    <row r="839" spans="8:11" x14ac:dyDescent="0.25">
      <c r="H839" t="s">
        <v>2271</v>
      </c>
      <c r="I839" t="s">
        <v>2272</v>
      </c>
      <c r="J839" t="s">
        <v>2279</v>
      </c>
      <c r="K839" t="s">
        <v>2282</v>
      </c>
    </row>
    <row r="840" spans="8:11" x14ac:dyDescent="0.25">
      <c r="H840" t="s">
        <v>2271</v>
      </c>
      <c r="I840" t="s">
        <v>2272</v>
      </c>
      <c r="J840" t="s">
        <v>2279</v>
      </c>
      <c r="K840" t="s">
        <v>2283</v>
      </c>
    </row>
    <row r="841" spans="8:11" x14ac:dyDescent="0.25">
      <c r="H841" t="s">
        <v>2271</v>
      </c>
      <c r="I841" t="s">
        <v>2272</v>
      </c>
      <c r="J841" t="s">
        <v>2284</v>
      </c>
      <c r="K841" t="s">
        <v>2285</v>
      </c>
    </row>
    <row r="842" spans="8:11" x14ac:dyDescent="0.25">
      <c r="H842" t="s">
        <v>2271</v>
      </c>
      <c r="I842" t="s">
        <v>2272</v>
      </c>
      <c r="J842" t="s">
        <v>2286</v>
      </c>
      <c r="K842" t="s">
        <v>2287</v>
      </c>
    </row>
    <row r="843" spans="8:11" x14ac:dyDescent="0.25">
      <c r="H843" t="s">
        <v>2271</v>
      </c>
      <c r="I843" t="s">
        <v>2272</v>
      </c>
      <c r="J843" t="s">
        <v>2288</v>
      </c>
      <c r="K843" t="s">
        <v>2289</v>
      </c>
    </row>
    <row r="844" spans="8:11" x14ac:dyDescent="0.25">
      <c r="H844" t="s">
        <v>2271</v>
      </c>
      <c r="I844" t="s">
        <v>2272</v>
      </c>
      <c r="J844" t="s">
        <v>2290</v>
      </c>
      <c r="K844" t="s">
        <v>2291</v>
      </c>
    </row>
    <row r="845" spans="8:11" x14ac:dyDescent="0.25">
      <c r="H845" t="s">
        <v>2271</v>
      </c>
      <c r="I845" t="s">
        <v>2272</v>
      </c>
      <c r="J845" t="s">
        <v>2292</v>
      </c>
      <c r="K845" t="s">
        <v>2293</v>
      </c>
    </row>
    <row r="846" spans="8:11" x14ac:dyDescent="0.25">
      <c r="H846" t="s">
        <v>2271</v>
      </c>
      <c r="I846" t="s">
        <v>2272</v>
      </c>
      <c r="J846" t="s">
        <v>2294</v>
      </c>
      <c r="K846" t="s">
        <v>2295</v>
      </c>
    </row>
    <row r="847" spans="8:11" x14ac:dyDescent="0.25">
      <c r="H847" t="s">
        <v>2271</v>
      </c>
      <c r="I847" t="s">
        <v>2272</v>
      </c>
      <c r="J847" t="s">
        <v>2296</v>
      </c>
      <c r="K847" t="s">
        <v>2297</v>
      </c>
    </row>
    <row r="848" spans="8:11" x14ac:dyDescent="0.25">
      <c r="H848" t="s">
        <v>2271</v>
      </c>
      <c r="I848" t="s">
        <v>2272</v>
      </c>
      <c r="J848" t="s">
        <v>2298</v>
      </c>
      <c r="K848" t="s">
        <v>2299</v>
      </c>
    </row>
    <row r="849" spans="8:11" x14ac:dyDescent="0.25">
      <c r="H849" t="s">
        <v>2271</v>
      </c>
      <c r="I849" t="s">
        <v>2272</v>
      </c>
      <c r="J849" t="s">
        <v>2300</v>
      </c>
      <c r="K849" t="s">
        <v>2301</v>
      </c>
    </row>
    <row r="850" spans="8:11" x14ac:dyDescent="0.25">
      <c r="H850" t="s">
        <v>2271</v>
      </c>
      <c r="I850" t="s">
        <v>2272</v>
      </c>
      <c r="J850" t="s">
        <v>2302</v>
      </c>
      <c r="K850" t="s">
        <v>2303</v>
      </c>
    </row>
    <row r="851" spans="8:11" x14ac:dyDescent="0.25">
      <c r="H851" t="s">
        <v>2271</v>
      </c>
      <c r="I851" t="s">
        <v>2272</v>
      </c>
      <c r="J851" t="s">
        <v>2275</v>
      </c>
      <c r="K851" t="s">
        <v>2304</v>
      </c>
    </row>
    <row r="852" spans="8:11" x14ac:dyDescent="0.25">
      <c r="H852" t="s">
        <v>2271</v>
      </c>
      <c r="I852" t="s">
        <v>2272</v>
      </c>
      <c r="J852" t="s">
        <v>2275</v>
      </c>
      <c r="K852" t="s">
        <v>2305</v>
      </c>
    </row>
    <row r="853" spans="8:11" x14ac:dyDescent="0.25">
      <c r="H853" t="s">
        <v>2271</v>
      </c>
      <c r="I853" t="s">
        <v>2272</v>
      </c>
      <c r="J853" t="s">
        <v>2272</v>
      </c>
      <c r="K853" t="s">
        <v>2306</v>
      </c>
    </row>
    <row r="854" spans="8:11" x14ac:dyDescent="0.25">
      <c r="H854" t="s">
        <v>2271</v>
      </c>
      <c r="I854" t="s">
        <v>2272</v>
      </c>
      <c r="J854" t="s">
        <v>2272</v>
      </c>
      <c r="K854" t="s">
        <v>2307</v>
      </c>
    </row>
    <row r="855" spans="8:11" x14ac:dyDescent="0.25">
      <c r="H855" t="s">
        <v>2271</v>
      </c>
      <c r="I855" t="s">
        <v>2272</v>
      </c>
      <c r="J855" t="s">
        <v>2275</v>
      </c>
      <c r="K855" t="s">
        <v>2308</v>
      </c>
    </row>
    <row r="856" spans="8:11" x14ac:dyDescent="0.25">
      <c r="H856" t="s">
        <v>2271</v>
      </c>
      <c r="I856" t="s">
        <v>2272</v>
      </c>
      <c r="J856" t="s">
        <v>2275</v>
      </c>
      <c r="K856" t="s">
        <v>2309</v>
      </c>
    </row>
    <row r="857" spans="8:11" x14ac:dyDescent="0.25">
      <c r="H857" t="s">
        <v>2271</v>
      </c>
      <c r="I857" t="s">
        <v>2272</v>
      </c>
      <c r="J857" t="s">
        <v>2272</v>
      </c>
      <c r="K857" t="s">
        <v>2310</v>
      </c>
    </row>
    <row r="858" spans="8:11" x14ac:dyDescent="0.25">
      <c r="H858" t="s">
        <v>2271</v>
      </c>
      <c r="I858" t="s">
        <v>2272</v>
      </c>
      <c r="J858" t="s">
        <v>2275</v>
      </c>
      <c r="K858" t="s">
        <v>2311</v>
      </c>
    </row>
    <row r="859" spans="8:11" x14ac:dyDescent="0.25">
      <c r="H859" t="s">
        <v>2271</v>
      </c>
      <c r="I859" t="s">
        <v>2272</v>
      </c>
      <c r="J859" t="s">
        <v>2275</v>
      </c>
      <c r="K859" t="s">
        <v>2312</v>
      </c>
    </row>
    <row r="860" spans="8:11" x14ac:dyDescent="0.25">
      <c r="H860" t="s">
        <v>2271</v>
      </c>
      <c r="I860" t="s">
        <v>2272</v>
      </c>
      <c r="J860" t="s">
        <v>2275</v>
      </c>
      <c r="K860" t="s">
        <v>2313</v>
      </c>
    </row>
    <row r="861" spans="8:11" x14ac:dyDescent="0.25">
      <c r="H861" t="s">
        <v>2271</v>
      </c>
      <c r="I861" t="s">
        <v>2272</v>
      </c>
      <c r="J861" t="s">
        <v>2314</v>
      </c>
      <c r="K861" t="s">
        <v>2315</v>
      </c>
    </row>
    <row r="862" spans="8:11" x14ac:dyDescent="0.25">
      <c r="H862" t="s">
        <v>2271</v>
      </c>
      <c r="I862" t="s">
        <v>2272</v>
      </c>
      <c r="J862" t="s">
        <v>2272</v>
      </c>
      <c r="K862" t="s">
        <v>2316</v>
      </c>
    </row>
    <row r="863" spans="8:11" x14ac:dyDescent="0.25">
      <c r="H863" t="s">
        <v>2271</v>
      </c>
      <c r="I863" t="s">
        <v>2272</v>
      </c>
      <c r="J863" t="s">
        <v>2275</v>
      </c>
      <c r="K863" t="s">
        <v>2317</v>
      </c>
    </row>
    <row r="864" spans="8:11" x14ac:dyDescent="0.25">
      <c r="H864" t="s">
        <v>2271</v>
      </c>
      <c r="I864" t="s">
        <v>2272</v>
      </c>
      <c r="J864" t="s">
        <v>2272</v>
      </c>
      <c r="K864" t="s">
        <v>2318</v>
      </c>
    </row>
    <row r="865" spans="8:11" x14ac:dyDescent="0.25">
      <c r="H865" t="s">
        <v>2271</v>
      </c>
      <c r="I865" t="s">
        <v>2272</v>
      </c>
      <c r="J865" t="s">
        <v>2272</v>
      </c>
      <c r="K865" t="s">
        <v>2319</v>
      </c>
    </row>
    <row r="866" spans="8:11" x14ac:dyDescent="0.25">
      <c r="H866" t="s">
        <v>2271</v>
      </c>
      <c r="I866" t="s">
        <v>2272</v>
      </c>
      <c r="J866" t="s">
        <v>2272</v>
      </c>
      <c r="K866" t="s">
        <v>2320</v>
      </c>
    </row>
    <row r="867" spans="8:11" x14ac:dyDescent="0.25">
      <c r="H867" t="s">
        <v>2271</v>
      </c>
      <c r="I867" t="s">
        <v>2272</v>
      </c>
      <c r="J867" t="s">
        <v>2272</v>
      </c>
      <c r="K867" t="s">
        <v>2321</v>
      </c>
    </row>
    <row r="868" spans="8:11" x14ac:dyDescent="0.25">
      <c r="H868" t="s">
        <v>2271</v>
      </c>
      <c r="I868" t="s">
        <v>2272</v>
      </c>
      <c r="J868" t="s">
        <v>2272</v>
      </c>
      <c r="K868" t="s">
        <v>2322</v>
      </c>
    </row>
    <row r="869" spans="8:11" x14ac:dyDescent="0.25">
      <c r="H869" t="s">
        <v>2271</v>
      </c>
      <c r="I869" t="s">
        <v>2272</v>
      </c>
      <c r="J869" t="s">
        <v>2272</v>
      </c>
      <c r="K869" t="s">
        <v>2323</v>
      </c>
    </row>
    <row r="870" spans="8:11" x14ac:dyDescent="0.25">
      <c r="H870" t="s">
        <v>2271</v>
      </c>
      <c r="I870" t="s">
        <v>2272</v>
      </c>
      <c r="J870" t="s">
        <v>2272</v>
      </c>
      <c r="K870" t="s">
        <v>2324</v>
      </c>
    </row>
    <row r="871" spans="8:11" x14ac:dyDescent="0.25">
      <c r="H871" t="s">
        <v>2271</v>
      </c>
      <c r="I871" t="s">
        <v>2272</v>
      </c>
      <c r="J871" t="s">
        <v>2272</v>
      </c>
      <c r="K871" t="s">
        <v>2325</v>
      </c>
    </row>
    <row r="872" spans="8:11" x14ac:dyDescent="0.25">
      <c r="H872" t="s">
        <v>2271</v>
      </c>
      <c r="I872" t="s">
        <v>2272</v>
      </c>
      <c r="J872" t="s">
        <v>2272</v>
      </c>
      <c r="K872" t="s">
        <v>2326</v>
      </c>
    </row>
    <row r="873" spans="8:11" x14ac:dyDescent="0.25">
      <c r="H873" t="s">
        <v>2271</v>
      </c>
      <c r="I873" t="s">
        <v>2272</v>
      </c>
      <c r="J873" t="s">
        <v>2272</v>
      </c>
      <c r="K873" t="s">
        <v>2327</v>
      </c>
    </row>
    <row r="874" spans="8:11" x14ac:dyDescent="0.25">
      <c r="H874" t="s">
        <v>2271</v>
      </c>
      <c r="I874" t="s">
        <v>2272</v>
      </c>
      <c r="J874" t="s">
        <v>2272</v>
      </c>
      <c r="K874" t="s">
        <v>2328</v>
      </c>
    </row>
    <row r="875" spans="8:11" x14ac:dyDescent="0.25">
      <c r="H875" t="s">
        <v>2271</v>
      </c>
      <c r="I875" t="s">
        <v>2272</v>
      </c>
      <c r="J875" t="s">
        <v>2272</v>
      </c>
      <c r="K875" t="s">
        <v>2329</v>
      </c>
    </row>
    <row r="876" spans="8:11" x14ac:dyDescent="0.25">
      <c r="H876" t="s">
        <v>2271</v>
      </c>
      <c r="I876" t="s">
        <v>2272</v>
      </c>
      <c r="J876" t="s">
        <v>2272</v>
      </c>
      <c r="K876" t="s">
        <v>2330</v>
      </c>
    </row>
    <row r="877" spans="8:11" x14ac:dyDescent="0.25">
      <c r="H877" t="s">
        <v>2271</v>
      </c>
      <c r="I877" t="s">
        <v>2272</v>
      </c>
      <c r="J877" t="s">
        <v>2272</v>
      </c>
      <c r="K877" t="s">
        <v>2331</v>
      </c>
    </row>
    <row r="878" spans="8:11" x14ac:dyDescent="0.25">
      <c r="H878" t="s">
        <v>2271</v>
      </c>
      <c r="I878" t="s">
        <v>2272</v>
      </c>
      <c r="J878" t="s">
        <v>2272</v>
      </c>
      <c r="K878" t="s">
        <v>2332</v>
      </c>
    </row>
    <row r="879" spans="8:11" x14ac:dyDescent="0.25">
      <c r="H879" t="s">
        <v>2271</v>
      </c>
      <c r="I879" t="s">
        <v>2272</v>
      </c>
      <c r="J879" t="s">
        <v>2272</v>
      </c>
      <c r="K879" t="s">
        <v>2333</v>
      </c>
    </row>
    <row r="880" spans="8:11" x14ac:dyDescent="0.25">
      <c r="H880" t="s">
        <v>2271</v>
      </c>
      <c r="I880" t="s">
        <v>2272</v>
      </c>
      <c r="J880" t="s">
        <v>2272</v>
      </c>
      <c r="K880" t="s">
        <v>2334</v>
      </c>
    </row>
    <row r="881" spans="8:11" x14ac:dyDescent="0.25">
      <c r="H881" t="s">
        <v>2271</v>
      </c>
      <c r="I881" t="s">
        <v>2272</v>
      </c>
      <c r="J881" t="s">
        <v>2272</v>
      </c>
      <c r="K881" t="s">
        <v>2335</v>
      </c>
    </row>
    <row r="882" spans="8:11" x14ac:dyDescent="0.25">
      <c r="H882" t="s">
        <v>2271</v>
      </c>
      <c r="I882" t="s">
        <v>2272</v>
      </c>
      <c r="J882" t="s">
        <v>2272</v>
      </c>
      <c r="K882" t="s">
        <v>2336</v>
      </c>
    </row>
    <row r="883" spans="8:11" x14ac:dyDescent="0.25">
      <c r="H883" t="s">
        <v>2271</v>
      </c>
      <c r="I883" t="s">
        <v>2272</v>
      </c>
      <c r="J883" t="s">
        <v>2272</v>
      </c>
      <c r="K883" t="s">
        <v>2337</v>
      </c>
    </row>
    <row r="884" spans="8:11" x14ac:dyDescent="0.25">
      <c r="H884" t="s">
        <v>2338</v>
      </c>
      <c r="I884" t="s">
        <v>1089</v>
      </c>
      <c r="J884" t="s">
        <v>2339</v>
      </c>
      <c r="K884" t="s">
        <v>2340</v>
      </c>
    </row>
    <row r="885" spans="8:11" x14ac:dyDescent="0.25">
      <c r="H885" t="s">
        <v>2338</v>
      </c>
      <c r="I885" t="s">
        <v>1089</v>
      </c>
      <c r="J885" t="s">
        <v>2341</v>
      </c>
      <c r="K885" t="s">
        <v>2342</v>
      </c>
    </row>
    <row r="886" spans="8:11" x14ac:dyDescent="0.25">
      <c r="H886" t="s">
        <v>2338</v>
      </c>
      <c r="I886" t="s">
        <v>1089</v>
      </c>
      <c r="J886" t="s">
        <v>2343</v>
      </c>
      <c r="K886" t="s">
        <v>2344</v>
      </c>
    </row>
    <row r="887" spans="8:11" x14ac:dyDescent="0.25">
      <c r="H887" t="s">
        <v>2338</v>
      </c>
      <c r="I887" t="s">
        <v>1089</v>
      </c>
      <c r="J887" t="s">
        <v>2345</v>
      </c>
      <c r="K887" t="s">
        <v>2346</v>
      </c>
    </row>
    <row r="888" spans="8:11" x14ac:dyDescent="0.25">
      <c r="H888" t="s">
        <v>2338</v>
      </c>
      <c r="I888" t="s">
        <v>1089</v>
      </c>
      <c r="J888" t="s">
        <v>2347</v>
      </c>
      <c r="K888" t="s">
        <v>2348</v>
      </c>
    </row>
    <row r="889" spans="8:11" x14ac:dyDescent="0.25">
      <c r="H889" t="s">
        <v>2338</v>
      </c>
      <c r="I889" t="s">
        <v>1089</v>
      </c>
      <c r="J889" t="s">
        <v>2349</v>
      </c>
      <c r="K889" t="s">
        <v>2350</v>
      </c>
    </row>
    <row r="890" spans="8:11" x14ac:dyDescent="0.25">
      <c r="H890" t="s">
        <v>2338</v>
      </c>
      <c r="I890" t="s">
        <v>1089</v>
      </c>
      <c r="J890" t="s">
        <v>2351</v>
      </c>
      <c r="K890" t="s">
        <v>2352</v>
      </c>
    </row>
    <row r="891" spans="8:11" x14ac:dyDescent="0.25">
      <c r="H891" t="s">
        <v>2338</v>
      </c>
      <c r="I891" t="s">
        <v>1089</v>
      </c>
      <c r="J891" t="s">
        <v>2353</v>
      </c>
      <c r="K891" t="s">
        <v>2354</v>
      </c>
    </row>
    <row r="892" spans="8:11" x14ac:dyDescent="0.25">
      <c r="H892" t="s">
        <v>2338</v>
      </c>
      <c r="I892" t="s">
        <v>1089</v>
      </c>
      <c r="J892" t="s">
        <v>2355</v>
      </c>
      <c r="K892" t="s">
        <v>2356</v>
      </c>
    </row>
    <row r="893" spans="8:11" x14ac:dyDescent="0.25">
      <c r="H893" t="s">
        <v>2338</v>
      </c>
      <c r="I893" t="s">
        <v>1089</v>
      </c>
      <c r="J893" t="s">
        <v>2357</v>
      </c>
      <c r="K893" t="s">
        <v>2358</v>
      </c>
    </row>
    <row r="894" spans="8:11" x14ac:dyDescent="0.25">
      <c r="H894" t="s">
        <v>2338</v>
      </c>
      <c r="I894" t="s">
        <v>1089</v>
      </c>
      <c r="J894" t="s">
        <v>2359</v>
      </c>
      <c r="K894" t="s">
        <v>2360</v>
      </c>
    </row>
    <row r="895" spans="8:11" x14ac:dyDescent="0.25">
      <c r="H895" t="s">
        <v>2338</v>
      </c>
      <c r="I895" t="s">
        <v>1089</v>
      </c>
      <c r="J895" t="s">
        <v>2361</v>
      </c>
      <c r="K895" t="s">
        <v>2362</v>
      </c>
    </row>
    <row r="896" spans="8:11" x14ac:dyDescent="0.25">
      <c r="H896" t="s">
        <v>2338</v>
      </c>
      <c r="I896" t="s">
        <v>1089</v>
      </c>
      <c r="J896" t="s">
        <v>2363</v>
      </c>
      <c r="K896" t="s">
        <v>2364</v>
      </c>
    </row>
    <row r="897" spans="8:11" x14ac:dyDescent="0.25">
      <c r="H897" t="s">
        <v>2338</v>
      </c>
      <c r="I897" t="s">
        <v>1089</v>
      </c>
      <c r="J897" t="s">
        <v>2365</v>
      </c>
      <c r="K897" t="s">
        <v>2366</v>
      </c>
    </row>
    <row r="898" spans="8:11" x14ac:dyDescent="0.25">
      <c r="H898" t="s">
        <v>2338</v>
      </c>
      <c r="I898" t="s">
        <v>1089</v>
      </c>
      <c r="J898" t="s">
        <v>2367</v>
      </c>
      <c r="K898" t="s">
        <v>2368</v>
      </c>
    </row>
    <row r="899" spans="8:11" x14ac:dyDescent="0.25">
      <c r="H899" t="s">
        <v>2338</v>
      </c>
      <c r="I899" t="s">
        <v>1089</v>
      </c>
      <c r="J899" t="s">
        <v>2369</v>
      </c>
      <c r="K899" t="s">
        <v>2370</v>
      </c>
    </row>
    <row r="900" spans="8:11" x14ac:dyDescent="0.25">
      <c r="H900" t="s">
        <v>2338</v>
      </c>
      <c r="I900" t="s">
        <v>1089</v>
      </c>
      <c r="J900" t="s">
        <v>2371</v>
      </c>
      <c r="K900" t="s">
        <v>2372</v>
      </c>
    </row>
    <row r="901" spans="8:11" x14ac:dyDescent="0.25">
      <c r="H901" t="s">
        <v>1977</v>
      </c>
      <c r="I901" t="s">
        <v>1978</v>
      </c>
      <c r="J901" t="s">
        <v>2373</v>
      </c>
      <c r="K901" t="s">
        <v>2374</v>
      </c>
    </row>
    <row r="902" spans="8:11" x14ac:dyDescent="0.25">
      <c r="H902" t="s">
        <v>2338</v>
      </c>
      <c r="I902" t="s">
        <v>1089</v>
      </c>
      <c r="J902" t="s">
        <v>2375</v>
      </c>
      <c r="K902" t="s">
        <v>2376</v>
      </c>
    </row>
    <row r="903" spans="8:11" x14ac:dyDescent="0.25">
      <c r="H903" t="s">
        <v>2338</v>
      </c>
      <c r="I903" t="s">
        <v>1089</v>
      </c>
      <c r="J903" t="s">
        <v>2377</v>
      </c>
      <c r="K903" t="s">
        <v>2378</v>
      </c>
    </row>
    <row r="904" spans="8:11" x14ac:dyDescent="0.25">
      <c r="H904" t="s">
        <v>2338</v>
      </c>
      <c r="I904" t="s">
        <v>1089</v>
      </c>
      <c r="J904" t="s">
        <v>2379</v>
      </c>
      <c r="K904" t="s">
        <v>2380</v>
      </c>
    </row>
    <row r="905" spans="8:11" x14ac:dyDescent="0.25">
      <c r="H905" t="s">
        <v>2338</v>
      </c>
      <c r="I905" t="s">
        <v>1089</v>
      </c>
      <c r="J905" t="s">
        <v>2381</v>
      </c>
      <c r="K905" t="s">
        <v>2382</v>
      </c>
    </row>
    <row r="906" spans="8:11" x14ac:dyDescent="0.25">
      <c r="H906" t="s">
        <v>2338</v>
      </c>
      <c r="I906" t="s">
        <v>1089</v>
      </c>
      <c r="J906" t="s">
        <v>2383</v>
      </c>
      <c r="K906" t="s">
        <v>2384</v>
      </c>
    </row>
    <row r="907" spans="8:11" x14ac:dyDescent="0.25">
      <c r="H907" t="s">
        <v>2338</v>
      </c>
      <c r="I907" t="s">
        <v>1089</v>
      </c>
      <c r="J907" t="s">
        <v>1600</v>
      </c>
      <c r="K907" t="s">
        <v>2385</v>
      </c>
    </row>
    <row r="908" spans="8:11" x14ac:dyDescent="0.25">
      <c r="H908" t="s">
        <v>2338</v>
      </c>
      <c r="I908" t="s">
        <v>1089</v>
      </c>
      <c r="J908" t="s">
        <v>2386</v>
      </c>
      <c r="K908" t="s">
        <v>2387</v>
      </c>
    </row>
    <row r="909" spans="8:11" x14ac:dyDescent="0.25">
      <c r="H909" t="s">
        <v>2338</v>
      </c>
      <c r="I909" t="s">
        <v>1089</v>
      </c>
      <c r="J909" t="s">
        <v>2343</v>
      </c>
      <c r="K909" t="s">
        <v>2388</v>
      </c>
    </row>
    <row r="910" spans="8:11" x14ac:dyDescent="0.25">
      <c r="H910" t="s">
        <v>2338</v>
      </c>
      <c r="I910" t="s">
        <v>1089</v>
      </c>
      <c r="J910" t="s">
        <v>2389</v>
      </c>
      <c r="K910" t="s">
        <v>2390</v>
      </c>
    </row>
    <row r="911" spans="8:11" x14ac:dyDescent="0.25">
      <c r="H911" t="s">
        <v>2338</v>
      </c>
      <c r="I911" t="s">
        <v>1089</v>
      </c>
      <c r="J911" t="s">
        <v>2391</v>
      </c>
      <c r="K911" t="s">
        <v>2392</v>
      </c>
    </row>
    <row r="912" spans="8:11" x14ac:dyDescent="0.25">
      <c r="H912" t="s">
        <v>2338</v>
      </c>
      <c r="I912" t="s">
        <v>1089</v>
      </c>
      <c r="J912" t="s">
        <v>2393</v>
      </c>
      <c r="K912" t="s">
        <v>2394</v>
      </c>
    </row>
    <row r="913" spans="8:11" x14ac:dyDescent="0.25">
      <c r="H913" t="s">
        <v>2338</v>
      </c>
      <c r="I913" t="s">
        <v>1089</v>
      </c>
      <c r="J913" t="s">
        <v>2395</v>
      </c>
      <c r="K913" t="s">
        <v>2396</v>
      </c>
    </row>
    <row r="914" spans="8:11" x14ac:dyDescent="0.25">
      <c r="H914" t="s">
        <v>2338</v>
      </c>
      <c r="I914" t="s">
        <v>1089</v>
      </c>
      <c r="J914" t="s">
        <v>2397</v>
      </c>
      <c r="K914" t="s">
        <v>2398</v>
      </c>
    </row>
    <row r="915" spans="8:11" x14ac:dyDescent="0.25">
      <c r="H915" t="s">
        <v>2338</v>
      </c>
      <c r="I915" t="s">
        <v>1089</v>
      </c>
      <c r="J915" t="s">
        <v>2399</v>
      </c>
      <c r="K915" t="s">
        <v>2400</v>
      </c>
    </row>
    <row r="916" spans="8:11" x14ac:dyDescent="0.25">
      <c r="H916" t="s">
        <v>2338</v>
      </c>
      <c r="I916" t="s">
        <v>1089</v>
      </c>
      <c r="J916" t="s">
        <v>2401</v>
      </c>
      <c r="K916" t="s">
        <v>2402</v>
      </c>
    </row>
    <row r="917" spans="8:11" x14ac:dyDescent="0.25">
      <c r="H917" t="s">
        <v>2338</v>
      </c>
      <c r="I917" t="s">
        <v>1089</v>
      </c>
      <c r="J917" t="s">
        <v>2403</v>
      </c>
      <c r="K917" t="s">
        <v>2404</v>
      </c>
    </row>
    <row r="918" spans="8:11" x14ac:dyDescent="0.25">
      <c r="H918" t="s">
        <v>2338</v>
      </c>
      <c r="I918" t="s">
        <v>1089</v>
      </c>
      <c r="J918" t="s">
        <v>2405</v>
      </c>
      <c r="K918" t="s">
        <v>2406</v>
      </c>
    </row>
    <row r="919" spans="8:11" x14ac:dyDescent="0.25">
      <c r="H919" t="s">
        <v>2338</v>
      </c>
      <c r="I919" t="s">
        <v>1089</v>
      </c>
      <c r="J919" t="s">
        <v>2407</v>
      </c>
      <c r="K919" t="s">
        <v>2408</v>
      </c>
    </row>
    <row r="920" spans="8:11" x14ac:dyDescent="0.25">
      <c r="H920" t="s">
        <v>2338</v>
      </c>
      <c r="I920" t="s">
        <v>1089</v>
      </c>
      <c r="J920" t="s">
        <v>2409</v>
      </c>
      <c r="K920" t="s">
        <v>2410</v>
      </c>
    </row>
    <row r="921" spans="8:11" x14ac:dyDescent="0.25">
      <c r="H921" t="s">
        <v>382</v>
      </c>
      <c r="I921" t="s">
        <v>383</v>
      </c>
      <c r="J921" t="s">
        <v>2411</v>
      </c>
      <c r="K921" t="s">
        <v>2412</v>
      </c>
    </row>
    <row r="922" spans="8:11" x14ac:dyDescent="0.25">
      <c r="H922" t="s">
        <v>2338</v>
      </c>
      <c r="I922" t="s">
        <v>1089</v>
      </c>
      <c r="J922" t="s">
        <v>2413</v>
      </c>
      <c r="K922" t="s">
        <v>2414</v>
      </c>
    </row>
    <row r="923" spans="8:11" x14ac:dyDescent="0.25">
      <c r="H923" t="s">
        <v>2338</v>
      </c>
      <c r="I923" t="s">
        <v>1089</v>
      </c>
      <c r="J923" t="s">
        <v>2413</v>
      </c>
      <c r="K923" t="s">
        <v>2415</v>
      </c>
    </row>
    <row r="924" spans="8:11" x14ac:dyDescent="0.25">
      <c r="H924" t="s">
        <v>2338</v>
      </c>
      <c r="I924" t="s">
        <v>1089</v>
      </c>
      <c r="J924" t="s">
        <v>2413</v>
      </c>
      <c r="K924" t="s">
        <v>2416</v>
      </c>
    </row>
    <row r="925" spans="8:11" x14ac:dyDescent="0.25">
      <c r="H925" t="s">
        <v>2338</v>
      </c>
      <c r="I925" t="s">
        <v>1089</v>
      </c>
      <c r="J925" t="s">
        <v>2417</v>
      </c>
      <c r="K925" t="s">
        <v>2418</v>
      </c>
    </row>
    <row r="926" spans="8:11" x14ac:dyDescent="0.25">
      <c r="H926" t="s">
        <v>2419</v>
      </c>
      <c r="I926" t="s">
        <v>2420</v>
      </c>
      <c r="J926" t="s">
        <v>2421</v>
      </c>
      <c r="K926" t="s">
        <v>2422</v>
      </c>
    </row>
    <row r="927" spans="8:11" x14ac:dyDescent="0.25">
      <c r="H927" t="s">
        <v>2419</v>
      </c>
      <c r="I927" t="s">
        <v>2420</v>
      </c>
      <c r="J927" t="s">
        <v>2423</v>
      </c>
      <c r="K927" t="s">
        <v>2424</v>
      </c>
    </row>
    <row r="928" spans="8:11" x14ac:dyDescent="0.25">
      <c r="H928" t="s">
        <v>2419</v>
      </c>
      <c r="I928" t="s">
        <v>2420</v>
      </c>
      <c r="J928" t="s">
        <v>2425</v>
      </c>
      <c r="K928" t="s">
        <v>2426</v>
      </c>
    </row>
    <row r="929" spans="8:11" x14ac:dyDescent="0.25">
      <c r="H929" t="s">
        <v>2419</v>
      </c>
      <c r="I929" t="s">
        <v>2420</v>
      </c>
      <c r="J929" t="s">
        <v>2427</v>
      </c>
      <c r="K929" t="s">
        <v>2428</v>
      </c>
    </row>
    <row r="930" spans="8:11" x14ac:dyDescent="0.25">
      <c r="H930" t="s">
        <v>2419</v>
      </c>
      <c r="I930" t="s">
        <v>2420</v>
      </c>
      <c r="J930" t="s">
        <v>2429</v>
      </c>
      <c r="K930" t="s">
        <v>2430</v>
      </c>
    </row>
    <row r="931" spans="8:11" x14ac:dyDescent="0.25">
      <c r="H931" t="s">
        <v>2419</v>
      </c>
      <c r="I931" t="s">
        <v>2420</v>
      </c>
      <c r="J931" t="s">
        <v>2431</v>
      </c>
      <c r="K931" t="s">
        <v>2432</v>
      </c>
    </row>
    <row r="932" spans="8:11" x14ac:dyDescent="0.25">
      <c r="H932" t="s">
        <v>2419</v>
      </c>
      <c r="I932" t="s">
        <v>2420</v>
      </c>
      <c r="J932" t="s">
        <v>2433</v>
      </c>
      <c r="K932" t="s">
        <v>2434</v>
      </c>
    </row>
    <row r="933" spans="8:11" x14ac:dyDescent="0.25">
      <c r="H933" t="s">
        <v>2419</v>
      </c>
      <c r="I933" t="s">
        <v>2420</v>
      </c>
      <c r="J933" t="s">
        <v>2435</v>
      </c>
      <c r="K933" t="s">
        <v>2436</v>
      </c>
    </row>
    <row r="934" spans="8:11" x14ac:dyDescent="0.25">
      <c r="H934" t="s">
        <v>2419</v>
      </c>
      <c r="I934" t="s">
        <v>2420</v>
      </c>
      <c r="J934" t="s">
        <v>2437</v>
      </c>
      <c r="K934" t="s">
        <v>2438</v>
      </c>
    </row>
    <row r="935" spans="8:11" x14ac:dyDescent="0.25">
      <c r="H935" t="s">
        <v>2419</v>
      </c>
      <c r="I935" t="s">
        <v>2420</v>
      </c>
      <c r="J935" t="s">
        <v>2439</v>
      </c>
      <c r="K935" t="s">
        <v>2440</v>
      </c>
    </row>
    <row r="936" spans="8:11" x14ac:dyDescent="0.25">
      <c r="H936" t="s">
        <v>2419</v>
      </c>
      <c r="I936" t="s">
        <v>2420</v>
      </c>
      <c r="J936" t="s">
        <v>2441</v>
      </c>
      <c r="K936" t="s">
        <v>2442</v>
      </c>
    </row>
    <row r="937" spans="8:11" x14ac:dyDescent="0.25">
      <c r="H937" t="s">
        <v>2419</v>
      </c>
      <c r="I937" t="s">
        <v>2420</v>
      </c>
      <c r="J937" t="s">
        <v>2443</v>
      </c>
      <c r="K937" t="s">
        <v>2444</v>
      </c>
    </row>
    <row r="938" spans="8:11" x14ac:dyDescent="0.25">
      <c r="H938" t="s">
        <v>2419</v>
      </c>
      <c r="I938" t="s">
        <v>2420</v>
      </c>
      <c r="J938" t="s">
        <v>2445</v>
      </c>
      <c r="K938" t="s">
        <v>2446</v>
      </c>
    </row>
    <row r="939" spans="8:11" x14ac:dyDescent="0.25">
      <c r="H939" t="s">
        <v>2419</v>
      </c>
      <c r="I939" t="s">
        <v>2420</v>
      </c>
      <c r="J939" t="s">
        <v>2447</v>
      </c>
      <c r="K939" t="s">
        <v>2448</v>
      </c>
    </row>
    <row r="940" spans="8:11" x14ac:dyDescent="0.25">
      <c r="H940" t="s">
        <v>2419</v>
      </c>
      <c r="I940" t="s">
        <v>2420</v>
      </c>
      <c r="J940" t="s">
        <v>2449</v>
      </c>
      <c r="K940" t="s">
        <v>2450</v>
      </c>
    </row>
    <row r="941" spans="8:11" x14ac:dyDescent="0.25">
      <c r="H941" t="s">
        <v>2419</v>
      </c>
      <c r="I941" t="s">
        <v>2420</v>
      </c>
      <c r="J941" t="s">
        <v>2451</v>
      </c>
      <c r="K941" t="s">
        <v>2452</v>
      </c>
    </row>
    <row r="942" spans="8:11" x14ac:dyDescent="0.25">
      <c r="H942" t="s">
        <v>2419</v>
      </c>
      <c r="I942" t="s">
        <v>2420</v>
      </c>
      <c r="J942" t="s">
        <v>2453</v>
      </c>
      <c r="K942" t="s">
        <v>2454</v>
      </c>
    </row>
    <row r="943" spans="8:11" x14ac:dyDescent="0.25">
      <c r="H943" t="s">
        <v>2419</v>
      </c>
      <c r="I943" t="s">
        <v>2420</v>
      </c>
      <c r="J943" t="s">
        <v>2443</v>
      </c>
      <c r="K943" t="s">
        <v>2455</v>
      </c>
    </row>
    <row r="944" spans="8:11" x14ac:dyDescent="0.25">
      <c r="H944" t="s">
        <v>2419</v>
      </c>
      <c r="I944" t="s">
        <v>2420</v>
      </c>
      <c r="J944" t="s">
        <v>2456</v>
      </c>
      <c r="K944" t="s">
        <v>2457</v>
      </c>
    </row>
    <row r="945" spans="8:11" x14ac:dyDescent="0.25">
      <c r="H945" t="s">
        <v>2419</v>
      </c>
      <c r="I945" t="s">
        <v>2420</v>
      </c>
      <c r="J945" t="s">
        <v>2458</v>
      </c>
      <c r="K945" t="s">
        <v>2459</v>
      </c>
    </row>
    <row r="946" spans="8:11" x14ac:dyDescent="0.25">
      <c r="H946" t="s">
        <v>2419</v>
      </c>
      <c r="I946" t="s">
        <v>2420</v>
      </c>
      <c r="J946" t="s">
        <v>2460</v>
      </c>
      <c r="K946" t="s">
        <v>2461</v>
      </c>
    </row>
    <row r="947" spans="8:11" x14ac:dyDescent="0.25">
      <c r="H947" t="s">
        <v>2419</v>
      </c>
      <c r="I947" t="s">
        <v>2420</v>
      </c>
      <c r="J947" t="s">
        <v>2462</v>
      </c>
      <c r="K947" t="s">
        <v>2463</v>
      </c>
    </row>
    <row r="948" spans="8:11" x14ac:dyDescent="0.25">
      <c r="H948" t="s">
        <v>2419</v>
      </c>
      <c r="I948" t="s">
        <v>2420</v>
      </c>
      <c r="J948" t="s">
        <v>2462</v>
      </c>
      <c r="K948" t="s">
        <v>2464</v>
      </c>
    </row>
    <row r="949" spans="8:11" x14ac:dyDescent="0.25">
      <c r="H949" t="s">
        <v>2419</v>
      </c>
      <c r="I949" t="s">
        <v>2420</v>
      </c>
      <c r="J949" t="s">
        <v>2462</v>
      </c>
      <c r="K949" t="s">
        <v>2465</v>
      </c>
    </row>
    <row r="950" spans="8:11" x14ac:dyDescent="0.25">
      <c r="H950" t="s">
        <v>2419</v>
      </c>
      <c r="I950" t="s">
        <v>2420</v>
      </c>
      <c r="J950" t="s">
        <v>2462</v>
      </c>
      <c r="K950" t="s">
        <v>2466</v>
      </c>
    </row>
    <row r="951" spans="8:11" x14ac:dyDescent="0.25">
      <c r="H951" t="s">
        <v>2419</v>
      </c>
      <c r="I951" t="s">
        <v>2420</v>
      </c>
      <c r="J951" t="s">
        <v>2462</v>
      </c>
      <c r="K951" t="s">
        <v>2467</v>
      </c>
    </row>
    <row r="952" spans="8:11" x14ac:dyDescent="0.25">
      <c r="H952" t="s">
        <v>2419</v>
      </c>
      <c r="I952" t="s">
        <v>2420</v>
      </c>
      <c r="J952" t="s">
        <v>2462</v>
      </c>
      <c r="K952" t="s">
        <v>2468</v>
      </c>
    </row>
    <row r="953" spans="8:11" x14ac:dyDescent="0.25">
      <c r="H953" t="s">
        <v>2419</v>
      </c>
      <c r="I953" t="s">
        <v>2420</v>
      </c>
      <c r="J953" t="s">
        <v>2462</v>
      </c>
      <c r="K953" t="s">
        <v>2469</v>
      </c>
    </row>
    <row r="954" spans="8:11" x14ac:dyDescent="0.25">
      <c r="H954" t="s">
        <v>2419</v>
      </c>
      <c r="I954" t="s">
        <v>2420</v>
      </c>
      <c r="J954" t="s">
        <v>2462</v>
      </c>
      <c r="K954" t="s">
        <v>2470</v>
      </c>
    </row>
    <row r="955" spans="8:11" x14ac:dyDescent="0.25">
      <c r="H955" t="s">
        <v>2419</v>
      </c>
      <c r="I955" t="s">
        <v>2420</v>
      </c>
      <c r="J955" t="s">
        <v>2471</v>
      </c>
      <c r="K955" t="s">
        <v>2472</v>
      </c>
    </row>
    <row r="956" spans="8:11" x14ac:dyDescent="0.25">
      <c r="H956" t="s">
        <v>2419</v>
      </c>
      <c r="I956" t="s">
        <v>2420</v>
      </c>
      <c r="J956" t="s">
        <v>2473</v>
      </c>
      <c r="K956" t="s">
        <v>2474</v>
      </c>
    </row>
    <row r="957" spans="8:11" x14ac:dyDescent="0.25">
      <c r="H957" t="s">
        <v>2419</v>
      </c>
      <c r="I957" t="s">
        <v>2420</v>
      </c>
      <c r="J957" t="s">
        <v>2475</v>
      </c>
      <c r="K957" t="s">
        <v>2476</v>
      </c>
    </row>
    <row r="958" spans="8:11" x14ac:dyDescent="0.25">
      <c r="H958" t="s">
        <v>2419</v>
      </c>
      <c r="I958" t="s">
        <v>2420</v>
      </c>
      <c r="J958" t="s">
        <v>2477</v>
      </c>
      <c r="K958" t="s">
        <v>2478</v>
      </c>
    </row>
    <row r="959" spans="8:11" x14ac:dyDescent="0.25">
      <c r="H959" t="s">
        <v>2419</v>
      </c>
      <c r="I959" t="s">
        <v>2420</v>
      </c>
      <c r="J959" t="s">
        <v>2479</v>
      </c>
      <c r="K959" t="s">
        <v>2480</v>
      </c>
    </row>
    <row r="960" spans="8:11" x14ac:dyDescent="0.25">
      <c r="H960" t="s">
        <v>2419</v>
      </c>
      <c r="I960" t="s">
        <v>2420</v>
      </c>
      <c r="J960" t="s">
        <v>2481</v>
      </c>
      <c r="K960" t="s">
        <v>2482</v>
      </c>
    </row>
    <row r="961" spans="8:11" x14ac:dyDescent="0.25">
      <c r="H961" t="s">
        <v>2419</v>
      </c>
      <c r="I961" t="s">
        <v>2420</v>
      </c>
      <c r="J961" t="s">
        <v>2483</v>
      </c>
      <c r="K961" t="s">
        <v>2484</v>
      </c>
    </row>
    <row r="962" spans="8:11" x14ac:dyDescent="0.25">
      <c r="H962" t="s">
        <v>2419</v>
      </c>
      <c r="I962" t="s">
        <v>2420</v>
      </c>
      <c r="J962" t="s">
        <v>2485</v>
      </c>
      <c r="K962" t="s">
        <v>2486</v>
      </c>
    </row>
    <row r="963" spans="8:11" x14ac:dyDescent="0.25">
      <c r="H963" t="s">
        <v>2487</v>
      </c>
      <c r="I963" t="s">
        <v>2488</v>
      </c>
      <c r="J963" t="s">
        <v>2489</v>
      </c>
      <c r="K963" t="s">
        <v>2490</v>
      </c>
    </row>
    <row r="964" spans="8:11" x14ac:dyDescent="0.25">
      <c r="H964" t="s">
        <v>2487</v>
      </c>
      <c r="I964" t="s">
        <v>2488</v>
      </c>
      <c r="J964" t="s">
        <v>2491</v>
      </c>
      <c r="K964" t="s">
        <v>2492</v>
      </c>
    </row>
    <row r="965" spans="8:11" x14ac:dyDescent="0.25">
      <c r="H965" t="s">
        <v>2487</v>
      </c>
      <c r="I965" t="s">
        <v>2488</v>
      </c>
      <c r="J965" t="s">
        <v>2493</v>
      </c>
      <c r="K965" t="s">
        <v>2494</v>
      </c>
    </row>
    <row r="966" spans="8:11" x14ac:dyDescent="0.25">
      <c r="H966" t="s">
        <v>2487</v>
      </c>
      <c r="I966" t="s">
        <v>2488</v>
      </c>
      <c r="J966" t="s">
        <v>2495</v>
      </c>
      <c r="K966" t="s">
        <v>2496</v>
      </c>
    </row>
    <row r="967" spans="8:11" x14ac:dyDescent="0.25">
      <c r="H967" t="s">
        <v>2487</v>
      </c>
      <c r="I967" t="s">
        <v>2488</v>
      </c>
      <c r="J967" t="s">
        <v>2497</v>
      </c>
      <c r="K967" t="s">
        <v>2498</v>
      </c>
    </row>
    <row r="968" spans="8:11" x14ac:dyDescent="0.25">
      <c r="H968" t="s">
        <v>2487</v>
      </c>
      <c r="I968" t="s">
        <v>2488</v>
      </c>
      <c r="J968" t="s">
        <v>2499</v>
      </c>
      <c r="K968" t="s">
        <v>2500</v>
      </c>
    </row>
    <row r="969" spans="8:11" x14ac:dyDescent="0.25">
      <c r="H969" t="s">
        <v>2487</v>
      </c>
      <c r="I969" t="s">
        <v>2488</v>
      </c>
      <c r="J969" t="s">
        <v>2501</v>
      </c>
      <c r="K969" t="s">
        <v>2502</v>
      </c>
    </row>
    <row r="970" spans="8:11" x14ac:dyDescent="0.25">
      <c r="H970" t="s">
        <v>2487</v>
      </c>
      <c r="I970" t="s">
        <v>2488</v>
      </c>
      <c r="J970" t="s">
        <v>2503</v>
      </c>
      <c r="K970" t="s">
        <v>2504</v>
      </c>
    </row>
    <row r="971" spans="8:11" x14ac:dyDescent="0.25">
      <c r="H971" t="s">
        <v>2487</v>
      </c>
      <c r="I971" t="s">
        <v>2488</v>
      </c>
      <c r="J971" t="s">
        <v>2505</v>
      </c>
      <c r="K971" t="s">
        <v>2506</v>
      </c>
    </row>
    <row r="972" spans="8:11" x14ac:dyDescent="0.25">
      <c r="H972" t="s">
        <v>2487</v>
      </c>
      <c r="I972" t="s">
        <v>2488</v>
      </c>
      <c r="J972" t="s">
        <v>2507</v>
      </c>
      <c r="K972" t="s">
        <v>2508</v>
      </c>
    </row>
    <row r="973" spans="8:11" x14ac:dyDescent="0.25">
      <c r="H973" t="s">
        <v>2487</v>
      </c>
      <c r="I973" t="s">
        <v>2488</v>
      </c>
      <c r="J973" t="s">
        <v>2509</v>
      </c>
      <c r="K973" t="s">
        <v>2510</v>
      </c>
    </row>
    <row r="974" spans="8:11" x14ac:dyDescent="0.25">
      <c r="H974" t="s">
        <v>2487</v>
      </c>
      <c r="I974" t="s">
        <v>2488</v>
      </c>
      <c r="J974" t="s">
        <v>2511</v>
      </c>
      <c r="K974" t="s">
        <v>2512</v>
      </c>
    </row>
    <row r="975" spans="8:11" x14ac:dyDescent="0.25">
      <c r="H975" t="s">
        <v>2487</v>
      </c>
      <c r="I975" t="s">
        <v>2488</v>
      </c>
      <c r="J975" t="s">
        <v>2497</v>
      </c>
      <c r="K975" t="s">
        <v>2513</v>
      </c>
    </row>
    <row r="976" spans="8:11" x14ac:dyDescent="0.25">
      <c r="H976" t="s">
        <v>2487</v>
      </c>
      <c r="I976" t="s">
        <v>2488</v>
      </c>
      <c r="J976" t="s">
        <v>2514</v>
      </c>
      <c r="K976" t="s">
        <v>2515</v>
      </c>
    </row>
    <row r="977" spans="8:11" x14ac:dyDescent="0.25">
      <c r="H977" t="s">
        <v>2487</v>
      </c>
      <c r="I977" t="s">
        <v>2488</v>
      </c>
      <c r="J977" t="s">
        <v>2516</v>
      </c>
      <c r="K977" t="s">
        <v>2517</v>
      </c>
    </row>
    <row r="978" spans="8:11" x14ac:dyDescent="0.25">
      <c r="H978" t="s">
        <v>2487</v>
      </c>
      <c r="I978" t="s">
        <v>2488</v>
      </c>
      <c r="J978" t="s">
        <v>2518</v>
      </c>
      <c r="K978" t="s">
        <v>2519</v>
      </c>
    </row>
    <row r="979" spans="8:11" x14ac:dyDescent="0.25">
      <c r="H979" t="s">
        <v>2487</v>
      </c>
      <c r="I979" t="s">
        <v>2488</v>
      </c>
      <c r="J979" t="s">
        <v>2520</v>
      </c>
      <c r="K979" t="s">
        <v>2521</v>
      </c>
    </row>
    <row r="980" spans="8:11" x14ac:dyDescent="0.25">
      <c r="H980" t="s">
        <v>2487</v>
      </c>
      <c r="I980" t="s">
        <v>2488</v>
      </c>
      <c r="J980" t="s">
        <v>2522</v>
      </c>
      <c r="K980" t="s">
        <v>2523</v>
      </c>
    </row>
    <row r="981" spans="8:11" x14ac:dyDescent="0.25">
      <c r="H981" t="s">
        <v>2487</v>
      </c>
      <c r="I981" t="s">
        <v>2488</v>
      </c>
      <c r="J981" t="s">
        <v>2524</v>
      </c>
      <c r="K981" t="s">
        <v>2525</v>
      </c>
    </row>
    <row r="982" spans="8:11" x14ac:dyDescent="0.25">
      <c r="H982" t="s">
        <v>2487</v>
      </c>
      <c r="I982" t="s">
        <v>2488</v>
      </c>
      <c r="J982" t="s">
        <v>2526</v>
      </c>
      <c r="K982" t="s">
        <v>2527</v>
      </c>
    </row>
    <row r="983" spans="8:11" x14ac:dyDescent="0.25">
      <c r="H983" t="s">
        <v>2487</v>
      </c>
      <c r="I983" t="s">
        <v>2488</v>
      </c>
      <c r="J983" t="s">
        <v>2528</v>
      </c>
      <c r="K983" t="s">
        <v>2529</v>
      </c>
    </row>
    <row r="984" spans="8:11" x14ac:dyDescent="0.25">
      <c r="H984" t="s">
        <v>2487</v>
      </c>
      <c r="I984" t="s">
        <v>2488</v>
      </c>
      <c r="J984" t="s">
        <v>2530</v>
      </c>
      <c r="K984" t="s">
        <v>2531</v>
      </c>
    </row>
    <row r="985" spans="8:11" x14ac:dyDescent="0.25">
      <c r="H985" t="s">
        <v>2487</v>
      </c>
      <c r="I985" t="s">
        <v>2488</v>
      </c>
      <c r="J985" t="s">
        <v>2532</v>
      </c>
      <c r="K985" t="s">
        <v>2533</v>
      </c>
    </row>
    <row r="986" spans="8:11" x14ac:dyDescent="0.25">
      <c r="H986" t="s">
        <v>2487</v>
      </c>
      <c r="I986" t="s">
        <v>2488</v>
      </c>
      <c r="J986" t="s">
        <v>2534</v>
      </c>
      <c r="K986" t="s">
        <v>2535</v>
      </c>
    </row>
    <row r="987" spans="8:11" x14ac:dyDescent="0.25">
      <c r="H987" t="s">
        <v>2121</v>
      </c>
      <c r="I987" t="s">
        <v>2122</v>
      </c>
      <c r="J987" t="s">
        <v>2536</v>
      </c>
      <c r="K987" t="s">
        <v>2537</v>
      </c>
    </row>
    <row r="988" spans="8:11" x14ac:dyDescent="0.25">
      <c r="H988" t="s">
        <v>2121</v>
      </c>
      <c r="I988" t="s">
        <v>2122</v>
      </c>
      <c r="J988" t="s">
        <v>2538</v>
      </c>
      <c r="K988" t="s">
        <v>2539</v>
      </c>
    </row>
    <row r="989" spans="8:11" x14ac:dyDescent="0.25">
      <c r="H989" t="s">
        <v>2121</v>
      </c>
      <c r="I989" t="s">
        <v>2122</v>
      </c>
      <c r="J989" t="s">
        <v>2540</v>
      </c>
      <c r="K989" t="s">
        <v>2541</v>
      </c>
    </row>
    <row r="990" spans="8:11" x14ac:dyDescent="0.25">
      <c r="H990" t="s">
        <v>2121</v>
      </c>
      <c r="I990" t="s">
        <v>2122</v>
      </c>
      <c r="J990" t="s">
        <v>2542</v>
      </c>
      <c r="K990" t="s">
        <v>2543</v>
      </c>
    </row>
    <row r="991" spans="8:11" x14ac:dyDescent="0.25">
      <c r="H991" t="s">
        <v>2121</v>
      </c>
      <c r="I991" t="s">
        <v>2122</v>
      </c>
      <c r="J991" t="s">
        <v>2544</v>
      </c>
      <c r="K991" t="s">
        <v>2545</v>
      </c>
    </row>
    <row r="992" spans="8:11" x14ac:dyDescent="0.25">
      <c r="H992" t="s">
        <v>2121</v>
      </c>
      <c r="I992" t="s">
        <v>2122</v>
      </c>
      <c r="J992" t="s">
        <v>2546</v>
      </c>
      <c r="K992" t="s">
        <v>2547</v>
      </c>
    </row>
    <row r="993" spans="8:11" x14ac:dyDescent="0.25">
      <c r="H993" t="s">
        <v>2121</v>
      </c>
      <c r="I993" t="s">
        <v>2122</v>
      </c>
      <c r="J993" t="s">
        <v>2548</v>
      </c>
      <c r="K993" t="s">
        <v>2549</v>
      </c>
    </row>
    <row r="994" spans="8:11" x14ac:dyDescent="0.25">
      <c r="H994" t="s">
        <v>2121</v>
      </c>
      <c r="I994" t="s">
        <v>2122</v>
      </c>
      <c r="J994" t="s">
        <v>2550</v>
      </c>
      <c r="K994" t="s">
        <v>2551</v>
      </c>
    </row>
    <row r="995" spans="8:11" x14ac:dyDescent="0.25">
      <c r="H995" t="s">
        <v>2121</v>
      </c>
      <c r="I995" t="s">
        <v>2122</v>
      </c>
      <c r="J995" t="s">
        <v>2552</v>
      </c>
      <c r="K995" t="s">
        <v>2553</v>
      </c>
    </row>
    <row r="996" spans="8:11" x14ac:dyDescent="0.25">
      <c r="H996" t="s">
        <v>2121</v>
      </c>
      <c r="I996" t="s">
        <v>2122</v>
      </c>
      <c r="J996" t="s">
        <v>2554</v>
      </c>
      <c r="K996" t="s">
        <v>2555</v>
      </c>
    </row>
    <row r="997" spans="8:11" x14ac:dyDescent="0.25">
      <c r="H997" t="s">
        <v>2121</v>
      </c>
      <c r="I997" t="s">
        <v>2122</v>
      </c>
      <c r="J997" t="s">
        <v>2556</v>
      </c>
      <c r="K997" t="s">
        <v>2557</v>
      </c>
    </row>
    <row r="998" spans="8:11" x14ac:dyDescent="0.25">
      <c r="H998" t="s">
        <v>2121</v>
      </c>
      <c r="I998" t="s">
        <v>2122</v>
      </c>
      <c r="J998" t="s">
        <v>2558</v>
      </c>
      <c r="K998" t="s">
        <v>2559</v>
      </c>
    </row>
    <row r="999" spans="8:11" x14ac:dyDescent="0.25">
      <c r="H999" t="s">
        <v>2121</v>
      </c>
      <c r="I999" t="s">
        <v>2122</v>
      </c>
      <c r="J999" t="s">
        <v>2560</v>
      </c>
      <c r="K999" t="s">
        <v>2561</v>
      </c>
    </row>
    <row r="1000" spans="8:11" x14ac:dyDescent="0.25">
      <c r="H1000" t="s">
        <v>2121</v>
      </c>
      <c r="I1000" t="s">
        <v>2122</v>
      </c>
      <c r="J1000" t="s">
        <v>2562</v>
      </c>
      <c r="K1000" t="s">
        <v>2563</v>
      </c>
    </row>
    <row r="1001" spans="8:11" x14ac:dyDescent="0.25">
      <c r="H1001" t="s">
        <v>2121</v>
      </c>
      <c r="I1001" t="s">
        <v>2122</v>
      </c>
      <c r="J1001" t="s">
        <v>2564</v>
      </c>
      <c r="K1001" t="s">
        <v>2565</v>
      </c>
    </row>
    <row r="1002" spans="8:11" x14ac:dyDescent="0.25">
      <c r="H1002" t="s">
        <v>2121</v>
      </c>
      <c r="I1002" t="s">
        <v>2122</v>
      </c>
      <c r="J1002" t="s">
        <v>2566</v>
      </c>
      <c r="K1002" t="s">
        <v>2567</v>
      </c>
    </row>
    <row r="1003" spans="8:11" x14ac:dyDescent="0.25">
      <c r="H1003" t="s">
        <v>2121</v>
      </c>
      <c r="I1003" t="s">
        <v>2122</v>
      </c>
      <c r="J1003" t="s">
        <v>2568</v>
      </c>
      <c r="K1003" t="s">
        <v>2569</v>
      </c>
    </row>
    <row r="1004" spans="8:11" x14ac:dyDescent="0.25">
      <c r="H1004" t="s">
        <v>2121</v>
      </c>
      <c r="I1004" t="s">
        <v>2122</v>
      </c>
      <c r="J1004" t="s">
        <v>2570</v>
      </c>
      <c r="K1004" t="s">
        <v>2571</v>
      </c>
    </row>
    <row r="1005" spans="8:11" x14ac:dyDescent="0.25">
      <c r="H1005" t="s">
        <v>2121</v>
      </c>
      <c r="I1005" t="s">
        <v>2122</v>
      </c>
      <c r="J1005" t="s">
        <v>2572</v>
      </c>
      <c r="K1005" t="s">
        <v>2573</v>
      </c>
    </row>
    <row r="1006" spans="8:11" x14ac:dyDescent="0.25">
      <c r="H1006" t="s">
        <v>2121</v>
      </c>
      <c r="I1006" t="s">
        <v>2122</v>
      </c>
      <c r="J1006" t="s">
        <v>2574</v>
      </c>
      <c r="K1006" t="s">
        <v>2575</v>
      </c>
    </row>
    <row r="1007" spans="8:11" x14ac:dyDescent="0.25">
      <c r="H1007" t="s">
        <v>2121</v>
      </c>
      <c r="I1007" t="s">
        <v>2122</v>
      </c>
      <c r="J1007" t="s">
        <v>2576</v>
      </c>
      <c r="K1007" t="s">
        <v>2577</v>
      </c>
    </row>
    <row r="1008" spans="8:11" x14ac:dyDescent="0.25">
      <c r="H1008" t="s">
        <v>2121</v>
      </c>
      <c r="I1008" t="s">
        <v>2122</v>
      </c>
      <c r="J1008" t="s">
        <v>2578</v>
      </c>
      <c r="K1008" t="s">
        <v>2579</v>
      </c>
    </row>
    <row r="1009" spans="8:11" x14ac:dyDescent="0.25">
      <c r="H1009" t="s">
        <v>2121</v>
      </c>
      <c r="I1009" t="s">
        <v>2122</v>
      </c>
      <c r="J1009" t="s">
        <v>2580</v>
      </c>
      <c r="K1009" t="s">
        <v>2581</v>
      </c>
    </row>
    <row r="1010" spans="8:11" x14ac:dyDescent="0.25">
      <c r="H1010" t="s">
        <v>2121</v>
      </c>
      <c r="I1010" t="s">
        <v>2122</v>
      </c>
      <c r="J1010" t="s">
        <v>2582</v>
      </c>
      <c r="K1010" t="s">
        <v>2583</v>
      </c>
    </row>
    <row r="1011" spans="8:11" x14ac:dyDescent="0.25">
      <c r="H1011" t="s">
        <v>2121</v>
      </c>
      <c r="I1011" t="s">
        <v>2122</v>
      </c>
      <c r="J1011" t="s">
        <v>2584</v>
      </c>
      <c r="K1011" t="s">
        <v>2585</v>
      </c>
    </row>
    <row r="1012" spans="8:11" x14ac:dyDescent="0.25">
      <c r="H1012" t="s">
        <v>2121</v>
      </c>
      <c r="I1012" t="s">
        <v>2122</v>
      </c>
      <c r="J1012" t="s">
        <v>2586</v>
      </c>
      <c r="K1012" t="s">
        <v>2587</v>
      </c>
    </row>
    <row r="1013" spans="8:11" x14ac:dyDescent="0.25">
      <c r="H1013" t="s">
        <v>2121</v>
      </c>
      <c r="I1013" t="s">
        <v>2122</v>
      </c>
      <c r="J1013" t="s">
        <v>2588</v>
      </c>
      <c r="K1013" t="s">
        <v>2589</v>
      </c>
    </row>
    <row r="1014" spans="8:11" x14ac:dyDescent="0.25">
      <c r="H1014" t="s">
        <v>2121</v>
      </c>
      <c r="I1014" t="s">
        <v>2122</v>
      </c>
      <c r="J1014" t="s">
        <v>2590</v>
      </c>
      <c r="K1014" t="s">
        <v>2591</v>
      </c>
    </row>
    <row r="1015" spans="8:11" x14ac:dyDescent="0.25">
      <c r="H1015" t="s">
        <v>2121</v>
      </c>
      <c r="I1015" t="s">
        <v>2122</v>
      </c>
      <c r="J1015" t="s">
        <v>2592</v>
      </c>
      <c r="K1015" t="s">
        <v>2593</v>
      </c>
    </row>
    <row r="1016" spans="8:11" x14ac:dyDescent="0.25">
      <c r="H1016" t="s">
        <v>2121</v>
      </c>
      <c r="I1016" t="s">
        <v>2122</v>
      </c>
      <c r="J1016" t="s">
        <v>2594</v>
      </c>
      <c r="K1016" t="s">
        <v>2595</v>
      </c>
    </row>
    <row r="1017" spans="8:11" x14ac:dyDescent="0.25">
      <c r="H1017" t="s">
        <v>2121</v>
      </c>
      <c r="I1017" t="s">
        <v>2122</v>
      </c>
      <c r="J1017" t="s">
        <v>2596</v>
      </c>
      <c r="K1017" t="s">
        <v>2597</v>
      </c>
    </row>
    <row r="1018" spans="8:11" x14ac:dyDescent="0.25">
      <c r="H1018" t="s">
        <v>2121</v>
      </c>
      <c r="I1018" t="s">
        <v>2122</v>
      </c>
      <c r="J1018" t="s">
        <v>2598</v>
      </c>
      <c r="K1018" t="s">
        <v>2599</v>
      </c>
    </row>
    <row r="1019" spans="8:11" x14ac:dyDescent="0.25">
      <c r="H1019" t="s">
        <v>2121</v>
      </c>
      <c r="I1019" t="s">
        <v>2122</v>
      </c>
      <c r="J1019" t="s">
        <v>2600</v>
      </c>
      <c r="K1019" t="s">
        <v>2601</v>
      </c>
    </row>
    <row r="1020" spans="8:11" x14ac:dyDescent="0.25">
      <c r="H1020" t="s">
        <v>2121</v>
      </c>
      <c r="I1020" t="s">
        <v>2122</v>
      </c>
      <c r="J1020" t="s">
        <v>2602</v>
      </c>
      <c r="K1020" t="s">
        <v>2603</v>
      </c>
    </row>
    <row r="1021" spans="8:11" x14ac:dyDescent="0.25">
      <c r="H1021" t="s">
        <v>2121</v>
      </c>
      <c r="I1021" t="s">
        <v>2122</v>
      </c>
      <c r="J1021" t="s">
        <v>2604</v>
      </c>
      <c r="K1021" t="s">
        <v>2605</v>
      </c>
    </row>
    <row r="1022" spans="8:11" x14ac:dyDescent="0.25">
      <c r="H1022" t="s">
        <v>2121</v>
      </c>
      <c r="I1022" t="s">
        <v>2122</v>
      </c>
      <c r="J1022" t="s">
        <v>2606</v>
      </c>
      <c r="K1022" t="s">
        <v>2607</v>
      </c>
    </row>
    <row r="1023" spans="8:11" x14ac:dyDescent="0.25">
      <c r="H1023" t="s">
        <v>2121</v>
      </c>
      <c r="I1023" t="s">
        <v>2122</v>
      </c>
      <c r="J1023" t="s">
        <v>2608</v>
      </c>
      <c r="K1023" t="s">
        <v>2609</v>
      </c>
    </row>
    <row r="1024" spans="8:11" x14ac:dyDescent="0.25">
      <c r="H1024" t="s">
        <v>2121</v>
      </c>
      <c r="I1024" t="s">
        <v>2122</v>
      </c>
      <c r="J1024" t="s">
        <v>2610</v>
      </c>
      <c r="K1024" t="s">
        <v>2611</v>
      </c>
    </row>
    <row r="1025" spans="8:11" x14ac:dyDescent="0.25">
      <c r="H1025" t="s">
        <v>2121</v>
      </c>
      <c r="I1025" t="s">
        <v>2122</v>
      </c>
      <c r="J1025" t="s">
        <v>2612</v>
      </c>
      <c r="K1025" t="s">
        <v>2613</v>
      </c>
    </row>
    <row r="1026" spans="8:11" x14ac:dyDescent="0.25">
      <c r="H1026" t="s">
        <v>2121</v>
      </c>
      <c r="I1026" t="s">
        <v>2122</v>
      </c>
      <c r="J1026" t="s">
        <v>2614</v>
      </c>
      <c r="K1026" t="s">
        <v>2615</v>
      </c>
    </row>
    <row r="1027" spans="8:11" x14ac:dyDescent="0.25">
      <c r="H1027" t="s">
        <v>2121</v>
      </c>
      <c r="I1027" t="s">
        <v>2122</v>
      </c>
      <c r="J1027" t="s">
        <v>2616</v>
      </c>
      <c r="K1027" t="s">
        <v>2617</v>
      </c>
    </row>
    <row r="1028" spans="8:11" x14ac:dyDescent="0.25">
      <c r="H1028" t="s">
        <v>2121</v>
      </c>
      <c r="I1028" t="s">
        <v>2122</v>
      </c>
      <c r="J1028" t="s">
        <v>2618</v>
      </c>
      <c r="K1028" t="s">
        <v>2619</v>
      </c>
    </row>
    <row r="1029" spans="8:11" x14ac:dyDescent="0.25">
      <c r="H1029" t="s">
        <v>2121</v>
      </c>
      <c r="I1029" t="s">
        <v>2122</v>
      </c>
      <c r="J1029" t="s">
        <v>2620</v>
      </c>
      <c r="K1029" t="s">
        <v>2621</v>
      </c>
    </row>
    <row r="1030" spans="8:11" x14ac:dyDescent="0.25">
      <c r="H1030" t="s">
        <v>2121</v>
      </c>
      <c r="I1030" t="s">
        <v>2122</v>
      </c>
      <c r="J1030" t="s">
        <v>2622</v>
      </c>
      <c r="K1030" t="s">
        <v>2623</v>
      </c>
    </row>
    <row r="1031" spans="8:11" x14ac:dyDescent="0.25">
      <c r="H1031" t="s">
        <v>2121</v>
      </c>
      <c r="I1031" t="s">
        <v>2122</v>
      </c>
      <c r="J1031" t="s">
        <v>2624</v>
      </c>
      <c r="K1031" t="s">
        <v>2625</v>
      </c>
    </row>
    <row r="1032" spans="8:11" x14ac:dyDescent="0.25">
      <c r="H1032" t="s">
        <v>2121</v>
      </c>
      <c r="I1032" t="s">
        <v>2122</v>
      </c>
      <c r="J1032" t="s">
        <v>2626</v>
      </c>
      <c r="K1032" t="s">
        <v>2627</v>
      </c>
    </row>
    <row r="1033" spans="8:11" x14ac:dyDescent="0.25">
      <c r="H1033" t="s">
        <v>2121</v>
      </c>
      <c r="I1033" t="s">
        <v>2122</v>
      </c>
      <c r="J1033" t="s">
        <v>2628</v>
      </c>
      <c r="K1033" t="s">
        <v>2629</v>
      </c>
    </row>
    <row r="1034" spans="8:11" x14ac:dyDescent="0.25">
      <c r="H1034" t="s">
        <v>2121</v>
      </c>
      <c r="I1034" t="s">
        <v>2122</v>
      </c>
      <c r="J1034" t="s">
        <v>2630</v>
      </c>
      <c r="K1034" t="s">
        <v>2631</v>
      </c>
    </row>
    <row r="1035" spans="8:11" x14ac:dyDescent="0.25">
      <c r="H1035" t="s">
        <v>2121</v>
      </c>
      <c r="I1035" t="s">
        <v>2122</v>
      </c>
      <c r="J1035" t="s">
        <v>2632</v>
      </c>
      <c r="K1035" t="s">
        <v>2633</v>
      </c>
    </row>
    <row r="1036" spans="8:11" x14ac:dyDescent="0.25">
      <c r="H1036" t="s">
        <v>2121</v>
      </c>
      <c r="I1036" t="s">
        <v>2122</v>
      </c>
      <c r="J1036" t="s">
        <v>2634</v>
      </c>
      <c r="K1036" t="s">
        <v>2635</v>
      </c>
    </row>
    <row r="1037" spans="8:11" x14ac:dyDescent="0.25">
      <c r="H1037" t="s">
        <v>2121</v>
      </c>
      <c r="I1037" t="s">
        <v>2122</v>
      </c>
      <c r="J1037" t="s">
        <v>2636</v>
      </c>
      <c r="K1037" t="s">
        <v>2637</v>
      </c>
    </row>
    <row r="1038" spans="8:11" x14ac:dyDescent="0.25">
      <c r="H1038" t="s">
        <v>2121</v>
      </c>
      <c r="I1038" t="s">
        <v>2122</v>
      </c>
      <c r="J1038" t="s">
        <v>2638</v>
      </c>
      <c r="K1038" t="s">
        <v>2639</v>
      </c>
    </row>
    <row r="1039" spans="8:11" x14ac:dyDescent="0.25">
      <c r="H1039" t="s">
        <v>2121</v>
      </c>
      <c r="I1039" t="s">
        <v>2122</v>
      </c>
      <c r="J1039" t="s">
        <v>2640</v>
      </c>
      <c r="K1039" t="s">
        <v>2641</v>
      </c>
    </row>
    <row r="1040" spans="8:11" x14ac:dyDescent="0.25">
      <c r="H1040" t="s">
        <v>2121</v>
      </c>
      <c r="I1040" t="s">
        <v>2122</v>
      </c>
      <c r="J1040" t="s">
        <v>2642</v>
      </c>
      <c r="K1040" t="s">
        <v>2643</v>
      </c>
    </row>
    <row r="1041" spans="8:11" x14ac:dyDescent="0.25">
      <c r="H1041" t="s">
        <v>2121</v>
      </c>
      <c r="I1041" t="s">
        <v>2122</v>
      </c>
      <c r="J1041" t="s">
        <v>2644</v>
      </c>
      <c r="K1041" t="s">
        <v>2645</v>
      </c>
    </row>
    <row r="1042" spans="8:11" x14ac:dyDescent="0.25">
      <c r="H1042" t="s">
        <v>2121</v>
      </c>
      <c r="I1042" t="s">
        <v>2122</v>
      </c>
      <c r="J1042" t="s">
        <v>2646</v>
      </c>
      <c r="K1042" t="s">
        <v>2647</v>
      </c>
    </row>
    <row r="1043" spans="8:11" x14ac:dyDescent="0.25">
      <c r="H1043" t="s">
        <v>2648</v>
      </c>
      <c r="I1043" t="s">
        <v>2649</v>
      </c>
      <c r="J1043" t="s">
        <v>2650</v>
      </c>
      <c r="K1043" t="s">
        <v>2651</v>
      </c>
    </row>
    <row r="1044" spans="8:11" x14ac:dyDescent="0.25">
      <c r="H1044" t="s">
        <v>2648</v>
      </c>
      <c r="I1044" t="s">
        <v>2649</v>
      </c>
      <c r="J1044" t="s">
        <v>2652</v>
      </c>
      <c r="K1044" t="s">
        <v>2653</v>
      </c>
    </row>
    <row r="1045" spans="8:11" x14ac:dyDescent="0.25">
      <c r="H1045" t="s">
        <v>2648</v>
      </c>
      <c r="I1045" t="s">
        <v>2649</v>
      </c>
      <c r="J1045" t="s">
        <v>2654</v>
      </c>
      <c r="K1045" t="s">
        <v>2655</v>
      </c>
    </row>
    <row r="1046" spans="8:11" x14ac:dyDescent="0.25">
      <c r="H1046" t="s">
        <v>2648</v>
      </c>
      <c r="I1046" t="s">
        <v>2649</v>
      </c>
      <c r="J1046" t="s">
        <v>2656</v>
      </c>
      <c r="K1046" t="s">
        <v>2657</v>
      </c>
    </row>
    <row r="1047" spans="8:11" x14ac:dyDescent="0.25">
      <c r="H1047" t="s">
        <v>2648</v>
      </c>
      <c r="I1047" t="s">
        <v>2649</v>
      </c>
      <c r="J1047" t="s">
        <v>2658</v>
      </c>
      <c r="K1047" t="s">
        <v>2659</v>
      </c>
    </row>
    <row r="1048" spans="8:11" x14ac:dyDescent="0.25">
      <c r="H1048" t="s">
        <v>2648</v>
      </c>
      <c r="I1048" t="s">
        <v>2649</v>
      </c>
      <c r="J1048" t="s">
        <v>2660</v>
      </c>
      <c r="K1048" t="s">
        <v>2661</v>
      </c>
    </row>
    <row r="1049" spans="8:11" x14ac:dyDescent="0.25">
      <c r="H1049" t="s">
        <v>2648</v>
      </c>
      <c r="I1049" t="s">
        <v>2649</v>
      </c>
      <c r="J1049" t="s">
        <v>2662</v>
      </c>
      <c r="K1049" t="s">
        <v>2663</v>
      </c>
    </row>
    <row r="1050" spans="8:11" x14ac:dyDescent="0.25">
      <c r="H1050" t="s">
        <v>2648</v>
      </c>
      <c r="I1050" t="s">
        <v>2649</v>
      </c>
      <c r="J1050" t="s">
        <v>2664</v>
      </c>
      <c r="K1050" t="s">
        <v>2665</v>
      </c>
    </row>
    <row r="1051" spans="8:11" x14ac:dyDescent="0.25">
      <c r="H1051" t="s">
        <v>2648</v>
      </c>
      <c r="I1051" t="s">
        <v>2649</v>
      </c>
      <c r="J1051" t="s">
        <v>2666</v>
      </c>
      <c r="K1051" t="s">
        <v>2667</v>
      </c>
    </row>
    <row r="1052" spans="8:11" x14ac:dyDescent="0.25">
      <c r="H1052" t="s">
        <v>2648</v>
      </c>
      <c r="I1052" t="s">
        <v>2649</v>
      </c>
      <c r="J1052" t="s">
        <v>2650</v>
      </c>
      <c r="K1052" t="s">
        <v>2668</v>
      </c>
    </row>
    <row r="1053" spans="8:11" x14ac:dyDescent="0.25">
      <c r="H1053" t="s">
        <v>2648</v>
      </c>
      <c r="I1053" t="s">
        <v>2649</v>
      </c>
      <c r="J1053" t="s">
        <v>2669</v>
      </c>
      <c r="K1053" t="s">
        <v>2670</v>
      </c>
    </row>
    <row r="1054" spans="8:11" x14ac:dyDescent="0.25">
      <c r="H1054" t="s">
        <v>2648</v>
      </c>
      <c r="I1054" t="s">
        <v>2649</v>
      </c>
      <c r="J1054" t="s">
        <v>2671</v>
      </c>
      <c r="K1054" t="s">
        <v>2672</v>
      </c>
    </row>
    <row r="1055" spans="8:11" x14ac:dyDescent="0.25">
      <c r="H1055" t="s">
        <v>2648</v>
      </c>
      <c r="I1055" t="s">
        <v>2649</v>
      </c>
      <c r="J1055" t="s">
        <v>2673</v>
      </c>
      <c r="K1055" t="s">
        <v>2674</v>
      </c>
    </row>
    <row r="1056" spans="8:11" x14ac:dyDescent="0.25">
      <c r="H1056" t="s">
        <v>2648</v>
      </c>
      <c r="I1056" t="s">
        <v>2649</v>
      </c>
      <c r="J1056" t="s">
        <v>2675</v>
      </c>
      <c r="K1056" t="s">
        <v>2676</v>
      </c>
    </row>
    <row r="1057" spans="8:11" x14ac:dyDescent="0.25">
      <c r="H1057" t="s">
        <v>2648</v>
      </c>
      <c r="I1057" t="s">
        <v>2649</v>
      </c>
      <c r="J1057" t="s">
        <v>2677</v>
      </c>
      <c r="K1057" t="s">
        <v>2678</v>
      </c>
    </row>
    <row r="1058" spans="8:11" x14ac:dyDescent="0.25">
      <c r="H1058" t="s">
        <v>2648</v>
      </c>
      <c r="I1058" t="s">
        <v>2649</v>
      </c>
      <c r="J1058" t="s">
        <v>2679</v>
      </c>
      <c r="K1058" t="s">
        <v>2680</v>
      </c>
    </row>
    <row r="1059" spans="8:11" x14ac:dyDescent="0.25">
      <c r="H1059" t="s">
        <v>2648</v>
      </c>
      <c r="I1059" t="s">
        <v>2649</v>
      </c>
      <c r="J1059" t="s">
        <v>2681</v>
      </c>
      <c r="K1059" t="s">
        <v>2682</v>
      </c>
    </row>
    <row r="1060" spans="8:11" x14ac:dyDescent="0.25">
      <c r="H1060" t="s">
        <v>2648</v>
      </c>
      <c r="I1060" t="s">
        <v>2649</v>
      </c>
      <c r="J1060" t="s">
        <v>2683</v>
      </c>
      <c r="K1060" t="s">
        <v>2684</v>
      </c>
    </row>
    <row r="1061" spans="8:11" x14ac:dyDescent="0.25">
      <c r="H1061" t="s">
        <v>2648</v>
      </c>
      <c r="I1061" t="s">
        <v>2649</v>
      </c>
      <c r="J1061" t="s">
        <v>2685</v>
      </c>
      <c r="K1061" t="s">
        <v>2686</v>
      </c>
    </row>
    <row r="1062" spans="8:11" x14ac:dyDescent="0.25">
      <c r="H1062" t="s">
        <v>2648</v>
      </c>
      <c r="I1062" t="s">
        <v>2649</v>
      </c>
      <c r="J1062" t="s">
        <v>2687</v>
      </c>
      <c r="K1062" t="s">
        <v>2688</v>
      </c>
    </row>
    <row r="1063" spans="8:11" x14ac:dyDescent="0.25">
      <c r="H1063" t="s">
        <v>2648</v>
      </c>
      <c r="I1063" t="s">
        <v>2649</v>
      </c>
      <c r="J1063" t="s">
        <v>2689</v>
      </c>
      <c r="K1063" t="s">
        <v>2690</v>
      </c>
    </row>
    <row r="1064" spans="8:11" x14ac:dyDescent="0.25">
      <c r="H1064" t="s">
        <v>2648</v>
      </c>
      <c r="I1064" t="s">
        <v>2649</v>
      </c>
      <c r="J1064" t="s">
        <v>2691</v>
      </c>
      <c r="K1064" t="s">
        <v>2692</v>
      </c>
    </row>
    <row r="1065" spans="8:11" x14ac:dyDescent="0.25">
      <c r="H1065" t="s">
        <v>2648</v>
      </c>
      <c r="I1065" t="s">
        <v>2649</v>
      </c>
      <c r="J1065" t="s">
        <v>2693</v>
      </c>
      <c r="K1065" t="s">
        <v>2694</v>
      </c>
    </row>
    <row r="1066" spans="8:11" x14ac:dyDescent="0.25">
      <c r="H1066" t="s">
        <v>2648</v>
      </c>
      <c r="I1066" t="s">
        <v>2649</v>
      </c>
      <c r="J1066" t="s">
        <v>2695</v>
      </c>
      <c r="K1066" t="s">
        <v>2696</v>
      </c>
    </row>
    <row r="1067" spans="8:11" x14ac:dyDescent="0.25">
      <c r="H1067" t="s">
        <v>2648</v>
      </c>
      <c r="I1067" t="s">
        <v>2649</v>
      </c>
      <c r="J1067" t="s">
        <v>2697</v>
      </c>
      <c r="K1067" t="s">
        <v>2698</v>
      </c>
    </row>
    <row r="1068" spans="8:11" x14ac:dyDescent="0.25">
      <c r="H1068" t="s">
        <v>2648</v>
      </c>
      <c r="I1068" t="s">
        <v>2649</v>
      </c>
      <c r="J1068" t="s">
        <v>2699</v>
      </c>
      <c r="K1068" t="s">
        <v>2700</v>
      </c>
    </row>
    <row r="1069" spans="8:11" x14ac:dyDescent="0.25">
      <c r="H1069" t="s">
        <v>2648</v>
      </c>
      <c r="I1069" t="s">
        <v>2649</v>
      </c>
      <c r="J1069" t="s">
        <v>2701</v>
      </c>
      <c r="K1069" t="s">
        <v>2702</v>
      </c>
    </row>
    <row r="1070" spans="8:11" x14ac:dyDescent="0.25">
      <c r="H1070" t="s">
        <v>2648</v>
      </c>
      <c r="I1070" t="s">
        <v>2649</v>
      </c>
      <c r="J1070" t="s">
        <v>2703</v>
      </c>
      <c r="K1070" t="s">
        <v>2704</v>
      </c>
    </row>
    <row r="1071" spans="8:11" x14ac:dyDescent="0.25">
      <c r="H1071" t="s">
        <v>2648</v>
      </c>
      <c r="I1071" t="s">
        <v>2649</v>
      </c>
      <c r="J1071" t="s">
        <v>2705</v>
      </c>
      <c r="K1071" t="s">
        <v>2706</v>
      </c>
    </row>
    <row r="1072" spans="8:11" x14ac:dyDescent="0.25">
      <c r="H1072" t="s">
        <v>2648</v>
      </c>
      <c r="I1072" t="s">
        <v>2649</v>
      </c>
      <c r="J1072" t="s">
        <v>2707</v>
      </c>
      <c r="K1072" t="s">
        <v>2708</v>
      </c>
    </row>
    <row r="1073" spans="8:11" x14ac:dyDescent="0.25">
      <c r="H1073" t="s">
        <v>2648</v>
      </c>
      <c r="I1073" t="s">
        <v>2649</v>
      </c>
      <c r="J1073" t="s">
        <v>2709</v>
      </c>
      <c r="K1073" t="s">
        <v>2710</v>
      </c>
    </row>
    <row r="1074" spans="8:11" x14ac:dyDescent="0.25">
      <c r="H1074" t="s">
        <v>2648</v>
      </c>
      <c r="I1074" t="s">
        <v>2649</v>
      </c>
      <c r="J1074" t="s">
        <v>2709</v>
      </c>
      <c r="K1074" t="s">
        <v>2711</v>
      </c>
    </row>
    <row r="1075" spans="8:11" x14ac:dyDescent="0.25">
      <c r="H1075" t="s">
        <v>2648</v>
      </c>
      <c r="I1075" t="s">
        <v>2649</v>
      </c>
      <c r="J1075" t="s">
        <v>2709</v>
      </c>
      <c r="K1075" t="s">
        <v>2712</v>
      </c>
    </row>
    <row r="1076" spans="8:11" x14ac:dyDescent="0.25">
      <c r="H1076" t="s">
        <v>2713</v>
      </c>
      <c r="I1076" t="s">
        <v>2714</v>
      </c>
      <c r="J1076" t="s">
        <v>2715</v>
      </c>
      <c r="K1076" t="s">
        <v>2716</v>
      </c>
    </row>
    <row r="1077" spans="8:11" x14ac:dyDescent="0.25">
      <c r="H1077" t="s">
        <v>2713</v>
      </c>
      <c r="I1077" t="s">
        <v>2714</v>
      </c>
      <c r="J1077" t="s">
        <v>2717</v>
      </c>
      <c r="K1077" t="s">
        <v>2718</v>
      </c>
    </row>
    <row r="1078" spans="8:11" x14ac:dyDescent="0.25">
      <c r="H1078" t="s">
        <v>2713</v>
      </c>
      <c r="I1078" t="s">
        <v>2714</v>
      </c>
      <c r="J1078" t="s">
        <v>2719</v>
      </c>
      <c r="K1078" t="s">
        <v>2720</v>
      </c>
    </row>
    <row r="1079" spans="8:11" x14ac:dyDescent="0.25">
      <c r="H1079" t="s">
        <v>2713</v>
      </c>
      <c r="I1079" t="s">
        <v>2714</v>
      </c>
      <c r="J1079" t="s">
        <v>2721</v>
      </c>
      <c r="K1079" t="s">
        <v>2722</v>
      </c>
    </row>
    <row r="1080" spans="8:11" x14ac:dyDescent="0.25">
      <c r="H1080" t="s">
        <v>2713</v>
      </c>
      <c r="I1080" t="s">
        <v>2714</v>
      </c>
      <c r="J1080" t="s">
        <v>2723</v>
      </c>
      <c r="K1080" t="s">
        <v>2724</v>
      </c>
    </row>
    <row r="1081" spans="8:11" x14ac:dyDescent="0.25">
      <c r="H1081" t="s">
        <v>2713</v>
      </c>
      <c r="I1081" t="s">
        <v>2714</v>
      </c>
      <c r="J1081" t="s">
        <v>2725</v>
      </c>
      <c r="K1081" t="s">
        <v>2726</v>
      </c>
    </row>
    <row r="1082" spans="8:11" x14ac:dyDescent="0.25">
      <c r="H1082" t="s">
        <v>2713</v>
      </c>
      <c r="I1082" t="s">
        <v>2714</v>
      </c>
      <c r="J1082" t="s">
        <v>2727</v>
      </c>
      <c r="K1082" t="s">
        <v>2728</v>
      </c>
    </row>
    <row r="1083" spans="8:11" x14ac:dyDescent="0.25">
      <c r="H1083" t="s">
        <v>2713</v>
      </c>
      <c r="I1083" t="s">
        <v>2714</v>
      </c>
      <c r="J1083" t="s">
        <v>2729</v>
      </c>
      <c r="K1083" t="s">
        <v>2730</v>
      </c>
    </row>
    <row r="1084" spans="8:11" x14ac:dyDescent="0.25">
      <c r="H1084" t="s">
        <v>2713</v>
      </c>
      <c r="I1084" t="s">
        <v>2714</v>
      </c>
      <c r="J1084" t="s">
        <v>2731</v>
      </c>
      <c r="K1084" t="s">
        <v>2732</v>
      </c>
    </row>
    <row r="1085" spans="8:11" x14ac:dyDescent="0.25">
      <c r="H1085" t="s">
        <v>2713</v>
      </c>
      <c r="I1085" t="s">
        <v>2714</v>
      </c>
      <c r="J1085" t="s">
        <v>2733</v>
      </c>
      <c r="K1085" t="s">
        <v>2734</v>
      </c>
    </row>
    <row r="1086" spans="8:11" x14ac:dyDescent="0.25">
      <c r="H1086" t="s">
        <v>2713</v>
      </c>
      <c r="I1086" t="s">
        <v>2714</v>
      </c>
      <c r="J1086" t="s">
        <v>2733</v>
      </c>
      <c r="K1086" t="s">
        <v>2735</v>
      </c>
    </row>
    <row r="1087" spans="8:11" x14ac:dyDescent="0.25">
      <c r="H1087" t="s">
        <v>2713</v>
      </c>
      <c r="I1087" t="s">
        <v>2714</v>
      </c>
      <c r="J1087" t="s">
        <v>2733</v>
      </c>
      <c r="K1087" t="s">
        <v>2736</v>
      </c>
    </row>
    <row r="1088" spans="8:11" x14ac:dyDescent="0.25">
      <c r="H1088" t="s">
        <v>2713</v>
      </c>
      <c r="I1088" t="s">
        <v>2714</v>
      </c>
      <c r="J1088" t="s">
        <v>2733</v>
      </c>
      <c r="K1088" t="s">
        <v>2737</v>
      </c>
    </row>
    <row r="1089" spans="8:11" x14ac:dyDescent="0.25">
      <c r="H1089" t="s">
        <v>2713</v>
      </c>
      <c r="I1089" t="s">
        <v>2714</v>
      </c>
      <c r="J1089" t="s">
        <v>2733</v>
      </c>
      <c r="K1089" t="s">
        <v>2738</v>
      </c>
    </row>
    <row r="1090" spans="8:11" x14ac:dyDescent="0.25">
      <c r="H1090" t="s">
        <v>2739</v>
      </c>
      <c r="I1090" t="s">
        <v>2740</v>
      </c>
      <c r="J1090" t="s">
        <v>2741</v>
      </c>
      <c r="K1090" t="s">
        <v>2742</v>
      </c>
    </row>
    <row r="1091" spans="8:11" x14ac:dyDescent="0.25">
      <c r="H1091" t="s">
        <v>2739</v>
      </c>
      <c r="I1091" t="s">
        <v>2740</v>
      </c>
      <c r="J1091" t="s">
        <v>2743</v>
      </c>
      <c r="K1091" t="s">
        <v>2744</v>
      </c>
    </row>
    <row r="1092" spans="8:11" x14ac:dyDescent="0.25">
      <c r="H1092" t="s">
        <v>2739</v>
      </c>
      <c r="I1092" t="s">
        <v>2740</v>
      </c>
      <c r="J1092" t="s">
        <v>2745</v>
      </c>
      <c r="K1092" t="s">
        <v>2746</v>
      </c>
    </row>
    <row r="1093" spans="8:11" x14ac:dyDescent="0.25">
      <c r="H1093" t="s">
        <v>2739</v>
      </c>
      <c r="I1093" t="s">
        <v>2740</v>
      </c>
      <c r="J1093" t="s">
        <v>2747</v>
      </c>
      <c r="K1093" t="s">
        <v>2748</v>
      </c>
    </row>
    <row r="1094" spans="8:11" x14ac:dyDescent="0.25">
      <c r="H1094" t="s">
        <v>2739</v>
      </c>
      <c r="I1094" t="s">
        <v>2740</v>
      </c>
      <c r="J1094" t="s">
        <v>2749</v>
      </c>
      <c r="K1094" t="s">
        <v>2750</v>
      </c>
    </row>
    <row r="1095" spans="8:11" x14ac:dyDescent="0.25">
      <c r="H1095" t="s">
        <v>2739</v>
      </c>
      <c r="I1095" t="s">
        <v>2740</v>
      </c>
      <c r="J1095" t="s">
        <v>2751</v>
      </c>
      <c r="K1095" t="s">
        <v>2752</v>
      </c>
    </row>
    <row r="1096" spans="8:11" x14ac:dyDescent="0.25">
      <c r="H1096" t="s">
        <v>2739</v>
      </c>
      <c r="I1096" t="s">
        <v>2740</v>
      </c>
      <c r="J1096" t="s">
        <v>2753</v>
      </c>
      <c r="K1096" t="s">
        <v>2754</v>
      </c>
    </row>
    <row r="1097" spans="8:11" x14ac:dyDescent="0.25">
      <c r="H1097" t="s">
        <v>2739</v>
      </c>
      <c r="I1097" t="s">
        <v>2740</v>
      </c>
      <c r="J1097" t="s">
        <v>2755</v>
      </c>
      <c r="K1097" t="s">
        <v>2756</v>
      </c>
    </row>
    <row r="1098" spans="8:11" x14ac:dyDescent="0.25">
      <c r="H1098" t="s">
        <v>2739</v>
      </c>
      <c r="I1098" t="s">
        <v>2740</v>
      </c>
      <c r="J1098" t="s">
        <v>2757</v>
      </c>
      <c r="K1098" t="s">
        <v>2758</v>
      </c>
    </row>
    <row r="1099" spans="8:11" x14ac:dyDescent="0.25">
      <c r="H1099" t="s">
        <v>2739</v>
      </c>
      <c r="I1099" t="s">
        <v>2740</v>
      </c>
      <c r="J1099" t="s">
        <v>2759</v>
      </c>
      <c r="K1099" t="s">
        <v>2760</v>
      </c>
    </row>
    <row r="1100" spans="8:11" x14ac:dyDescent="0.25">
      <c r="H1100" t="s">
        <v>2739</v>
      </c>
      <c r="I1100" t="s">
        <v>2740</v>
      </c>
      <c r="J1100" t="s">
        <v>2755</v>
      </c>
      <c r="K1100" t="s">
        <v>2761</v>
      </c>
    </row>
    <row r="1101" spans="8:11" x14ac:dyDescent="0.25">
      <c r="H1101" t="s">
        <v>2739</v>
      </c>
      <c r="I1101" t="s">
        <v>2740</v>
      </c>
      <c r="J1101" t="s">
        <v>2762</v>
      </c>
      <c r="K1101" t="s">
        <v>2763</v>
      </c>
    </row>
    <row r="1102" spans="8:11" x14ac:dyDescent="0.25">
      <c r="H1102" t="s">
        <v>2739</v>
      </c>
      <c r="I1102" t="s">
        <v>2740</v>
      </c>
      <c r="J1102" t="s">
        <v>2764</v>
      </c>
      <c r="K1102" t="s">
        <v>2765</v>
      </c>
    </row>
    <row r="1103" spans="8:11" x14ac:dyDescent="0.25">
      <c r="H1103" t="s">
        <v>2739</v>
      </c>
      <c r="I1103" t="s">
        <v>2740</v>
      </c>
      <c r="J1103" t="s">
        <v>2766</v>
      </c>
      <c r="K1103" t="s">
        <v>2767</v>
      </c>
    </row>
    <row r="1104" spans="8:11" x14ac:dyDescent="0.25">
      <c r="H1104" t="s">
        <v>2739</v>
      </c>
      <c r="I1104" t="s">
        <v>2740</v>
      </c>
      <c r="J1104" t="s">
        <v>2768</v>
      </c>
      <c r="K1104" t="s">
        <v>2769</v>
      </c>
    </row>
    <row r="1105" spans="8:11" x14ac:dyDescent="0.25">
      <c r="H1105" t="s">
        <v>2739</v>
      </c>
      <c r="I1105" t="s">
        <v>2740</v>
      </c>
      <c r="J1105" t="s">
        <v>2770</v>
      </c>
      <c r="K1105" t="s">
        <v>2771</v>
      </c>
    </row>
    <row r="1106" spans="8:11" x14ac:dyDescent="0.25">
      <c r="H1106" t="s">
        <v>2739</v>
      </c>
      <c r="I1106" t="s">
        <v>2740</v>
      </c>
      <c r="J1106" t="s">
        <v>2772</v>
      </c>
      <c r="K1106" t="s">
        <v>2773</v>
      </c>
    </row>
    <row r="1107" spans="8:11" x14ac:dyDescent="0.25">
      <c r="H1107" t="s">
        <v>2739</v>
      </c>
      <c r="I1107" t="s">
        <v>2740</v>
      </c>
      <c r="J1107" t="s">
        <v>2774</v>
      </c>
      <c r="K1107" t="s">
        <v>2775</v>
      </c>
    </row>
    <row r="1108" spans="8:11" x14ac:dyDescent="0.25">
      <c r="H1108" t="s">
        <v>2739</v>
      </c>
      <c r="I1108" t="s">
        <v>2740</v>
      </c>
      <c r="J1108" t="s">
        <v>2776</v>
      </c>
      <c r="K1108" t="s">
        <v>2777</v>
      </c>
    </row>
    <row r="1109" spans="8:11" x14ac:dyDescent="0.25">
      <c r="H1109" t="s">
        <v>2739</v>
      </c>
      <c r="I1109" t="s">
        <v>2740</v>
      </c>
      <c r="J1109" t="s">
        <v>2778</v>
      </c>
      <c r="K1109" t="s">
        <v>2779</v>
      </c>
    </row>
    <row r="1110" spans="8:11" x14ac:dyDescent="0.25">
      <c r="H1110" t="s">
        <v>2739</v>
      </c>
      <c r="I1110" t="s">
        <v>2740</v>
      </c>
      <c r="J1110" t="s">
        <v>2780</v>
      </c>
      <c r="K1110" t="s">
        <v>2781</v>
      </c>
    </row>
    <row r="1111" spans="8:11" x14ac:dyDescent="0.25">
      <c r="H1111" t="s">
        <v>2739</v>
      </c>
      <c r="I1111" t="s">
        <v>2740</v>
      </c>
      <c r="J1111" t="s">
        <v>2782</v>
      </c>
      <c r="K1111" t="s">
        <v>2783</v>
      </c>
    </row>
    <row r="1112" spans="8:11" x14ac:dyDescent="0.25">
      <c r="H1112" t="s">
        <v>2739</v>
      </c>
      <c r="I1112" t="s">
        <v>2740</v>
      </c>
      <c r="J1112" t="s">
        <v>2768</v>
      </c>
      <c r="K1112" t="s">
        <v>2784</v>
      </c>
    </row>
    <row r="1113" spans="8:11" x14ac:dyDescent="0.25">
      <c r="H1113" t="s">
        <v>2739</v>
      </c>
      <c r="I1113" t="s">
        <v>2740</v>
      </c>
      <c r="J1113" t="s">
        <v>2785</v>
      </c>
      <c r="K1113" t="s">
        <v>2786</v>
      </c>
    </row>
    <row r="1114" spans="8:11" x14ac:dyDescent="0.25">
      <c r="H1114" t="s">
        <v>2739</v>
      </c>
      <c r="I1114" t="s">
        <v>2740</v>
      </c>
      <c r="J1114" t="s">
        <v>2785</v>
      </c>
      <c r="K1114" t="s">
        <v>2787</v>
      </c>
    </row>
    <row r="1115" spans="8:11" x14ac:dyDescent="0.25">
      <c r="H1115" t="s">
        <v>2739</v>
      </c>
      <c r="I1115" t="s">
        <v>2740</v>
      </c>
      <c r="J1115" t="s">
        <v>2768</v>
      </c>
      <c r="K1115" t="s">
        <v>2788</v>
      </c>
    </row>
    <row r="1116" spans="8:11" x14ac:dyDescent="0.25">
      <c r="H1116" t="s">
        <v>2739</v>
      </c>
      <c r="I1116" t="s">
        <v>2740</v>
      </c>
      <c r="J1116" t="s">
        <v>2768</v>
      </c>
      <c r="K1116" t="s">
        <v>2789</v>
      </c>
    </row>
    <row r="1117" spans="8:11" x14ac:dyDescent="0.25">
      <c r="H1117" t="s">
        <v>2739</v>
      </c>
      <c r="I1117" t="s">
        <v>2740</v>
      </c>
      <c r="J1117" t="s">
        <v>2768</v>
      </c>
      <c r="K1117" t="s">
        <v>2790</v>
      </c>
    </row>
    <row r="1118" spans="8:11" x14ac:dyDescent="0.25">
      <c r="H1118" t="s">
        <v>2739</v>
      </c>
      <c r="I1118" t="s">
        <v>2740</v>
      </c>
      <c r="J1118" t="s">
        <v>2785</v>
      </c>
      <c r="K1118" t="s">
        <v>2791</v>
      </c>
    </row>
    <row r="1119" spans="8:11" x14ac:dyDescent="0.25">
      <c r="H1119" t="s">
        <v>2739</v>
      </c>
      <c r="I1119" t="s">
        <v>2740</v>
      </c>
      <c r="J1119" t="s">
        <v>2768</v>
      </c>
      <c r="K1119" t="s">
        <v>2792</v>
      </c>
    </row>
    <row r="1120" spans="8:11" x14ac:dyDescent="0.25">
      <c r="H1120" t="s">
        <v>2739</v>
      </c>
      <c r="I1120" t="s">
        <v>2740</v>
      </c>
      <c r="J1120" t="s">
        <v>2793</v>
      </c>
      <c r="K1120" t="s">
        <v>2794</v>
      </c>
    </row>
    <row r="1121" spans="8:11" x14ac:dyDescent="0.25">
      <c r="H1121" t="s">
        <v>2739</v>
      </c>
      <c r="I1121" t="s">
        <v>2740</v>
      </c>
      <c r="J1121" t="s">
        <v>2795</v>
      </c>
      <c r="K1121" t="s">
        <v>2796</v>
      </c>
    </row>
    <row r="1122" spans="8:11" x14ac:dyDescent="0.25">
      <c r="H1122" t="s">
        <v>2739</v>
      </c>
      <c r="I1122" t="s">
        <v>2740</v>
      </c>
      <c r="J1122" t="s">
        <v>2797</v>
      </c>
      <c r="K1122" t="s">
        <v>2798</v>
      </c>
    </row>
    <row r="1123" spans="8:11" x14ac:dyDescent="0.25">
      <c r="H1123" t="s">
        <v>2739</v>
      </c>
      <c r="I1123" t="s">
        <v>2740</v>
      </c>
      <c r="J1123" t="s">
        <v>2799</v>
      </c>
      <c r="K1123" t="s">
        <v>2800</v>
      </c>
    </row>
    <row r="1124" spans="8:11" x14ac:dyDescent="0.25">
      <c r="H1124" t="s">
        <v>2739</v>
      </c>
      <c r="I1124" t="s">
        <v>2740</v>
      </c>
      <c r="J1124" t="s">
        <v>2772</v>
      </c>
      <c r="K1124" t="s">
        <v>2801</v>
      </c>
    </row>
    <row r="1125" spans="8:11" x14ac:dyDescent="0.25">
      <c r="H1125" t="s">
        <v>2739</v>
      </c>
      <c r="I1125" t="s">
        <v>2740</v>
      </c>
      <c r="J1125" t="s">
        <v>2025</v>
      </c>
      <c r="K1125" t="s">
        <v>2802</v>
      </c>
    </row>
    <row r="1126" spans="8:11" x14ac:dyDescent="0.25">
      <c r="H1126" t="s">
        <v>2739</v>
      </c>
      <c r="I1126" t="s">
        <v>2740</v>
      </c>
      <c r="J1126" t="s">
        <v>2029</v>
      </c>
      <c r="K1126" t="s">
        <v>2803</v>
      </c>
    </row>
    <row r="1127" spans="8:11" x14ac:dyDescent="0.25">
      <c r="H1127" t="s">
        <v>2739</v>
      </c>
      <c r="I1127" t="s">
        <v>2740</v>
      </c>
      <c r="J1127" t="s">
        <v>2804</v>
      </c>
      <c r="K1127" t="s">
        <v>2805</v>
      </c>
    </row>
    <row r="1128" spans="8:11" x14ac:dyDescent="0.25">
      <c r="H1128" t="s">
        <v>2806</v>
      </c>
      <c r="I1128" t="s">
        <v>2807</v>
      </c>
      <c r="J1128" t="s">
        <v>2808</v>
      </c>
      <c r="K1128" t="s">
        <v>2809</v>
      </c>
    </row>
    <row r="1129" spans="8:11" x14ac:dyDescent="0.25">
      <c r="H1129" t="s">
        <v>2806</v>
      </c>
      <c r="I1129" t="s">
        <v>2807</v>
      </c>
      <c r="J1129" t="s">
        <v>2810</v>
      </c>
      <c r="K1129" t="s">
        <v>2811</v>
      </c>
    </row>
    <row r="1130" spans="8:11" x14ac:dyDescent="0.25">
      <c r="H1130" t="s">
        <v>2806</v>
      </c>
      <c r="I1130" t="s">
        <v>2807</v>
      </c>
      <c r="J1130" t="s">
        <v>2812</v>
      </c>
      <c r="K1130" t="s">
        <v>2813</v>
      </c>
    </row>
    <row r="1131" spans="8:11" x14ac:dyDescent="0.25">
      <c r="H1131" t="s">
        <v>2806</v>
      </c>
      <c r="I1131" t="s">
        <v>2807</v>
      </c>
      <c r="J1131" t="s">
        <v>2814</v>
      </c>
      <c r="K1131" t="s">
        <v>2815</v>
      </c>
    </row>
    <row r="1132" spans="8:11" x14ac:dyDescent="0.25">
      <c r="H1132" t="s">
        <v>2806</v>
      </c>
      <c r="I1132" t="s">
        <v>2807</v>
      </c>
      <c r="J1132" t="s">
        <v>2816</v>
      </c>
      <c r="K1132" t="s">
        <v>2817</v>
      </c>
    </row>
    <row r="1133" spans="8:11" x14ac:dyDescent="0.25">
      <c r="H1133" t="s">
        <v>2806</v>
      </c>
      <c r="I1133" t="s">
        <v>2807</v>
      </c>
      <c r="J1133" t="s">
        <v>2818</v>
      </c>
      <c r="K1133" t="s">
        <v>2819</v>
      </c>
    </row>
    <row r="1134" spans="8:11" x14ac:dyDescent="0.25">
      <c r="H1134" t="s">
        <v>2806</v>
      </c>
      <c r="I1134" t="s">
        <v>2807</v>
      </c>
      <c r="J1134" t="s">
        <v>2820</v>
      </c>
      <c r="K1134" t="s">
        <v>2821</v>
      </c>
    </row>
    <row r="1135" spans="8:11" x14ac:dyDescent="0.25">
      <c r="H1135" t="s">
        <v>2806</v>
      </c>
      <c r="I1135" t="s">
        <v>2807</v>
      </c>
      <c r="J1135" t="s">
        <v>2822</v>
      </c>
      <c r="K1135" t="s">
        <v>2823</v>
      </c>
    </row>
    <row r="1136" spans="8:11" x14ac:dyDescent="0.25">
      <c r="H1136" t="s">
        <v>2806</v>
      </c>
      <c r="I1136" t="s">
        <v>2807</v>
      </c>
      <c r="J1136" t="s">
        <v>2824</v>
      </c>
      <c r="K1136" t="s">
        <v>2825</v>
      </c>
    </row>
    <row r="1137" spans="8:11" x14ac:dyDescent="0.25">
      <c r="H1137" t="s">
        <v>2806</v>
      </c>
      <c r="I1137" t="s">
        <v>2807</v>
      </c>
      <c r="J1137" t="s">
        <v>2826</v>
      </c>
      <c r="K1137" t="s">
        <v>2827</v>
      </c>
    </row>
    <row r="1138" spans="8:11" x14ac:dyDescent="0.25">
      <c r="H1138" t="s">
        <v>2806</v>
      </c>
      <c r="I1138" t="s">
        <v>2807</v>
      </c>
      <c r="J1138" t="s">
        <v>2828</v>
      </c>
      <c r="K1138" t="s">
        <v>2829</v>
      </c>
    </row>
    <row r="1139" spans="8:11" x14ac:dyDescent="0.25">
      <c r="H1139" t="s">
        <v>2806</v>
      </c>
      <c r="I1139" t="s">
        <v>2807</v>
      </c>
      <c r="J1139" t="s">
        <v>2830</v>
      </c>
      <c r="K1139" t="s">
        <v>2831</v>
      </c>
    </row>
    <row r="1140" spans="8:11" x14ac:dyDescent="0.25">
      <c r="H1140" t="s">
        <v>2806</v>
      </c>
      <c r="I1140" t="s">
        <v>2807</v>
      </c>
      <c r="J1140" t="s">
        <v>2832</v>
      </c>
      <c r="K1140" t="s">
        <v>2833</v>
      </c>
    </row>
    <row r="1141" spans="8:11" x14ac:dyDescent="0.25">
      <c r="H1141" t="s">
        <v>2806</v>
      </c>
      <c r="I1141" t="s">
        <v>2807</v>
      </c>
      <c r="J1141" t="s">
        <v>2834</v>
      </c>
      <c r="K1141" t="s">
        <v>2835</v>
      </c>
    </row>
    <row r="1142" spans="8:11" x14ac:dyDescent="0.25">
      <c r="H1142" t="s">
        <v>2806</v>
      </c>
      <c r="I1142" t="s">
        <v>2807</v>
      </c>
      <c r="J1142" t="s">
        <v>2836</v>
      </c>
      <c r="K1142" t="s">
        <v>2837</v>
      </c>
    </row>
    <row r="1143" spans="8:11" x14ac:dyDescent="0.25">
      <c r="H1143" t="s">
        <v>2806</v>
      </c>
      <c r="I1143" t="s">
        <v>2807</v>
      </c>
      <c r="J1143" t="s">
        <v>2838</v>
      </c>
      <c r="K1143" t="s">
        <v>2839</v>
      </c>
    </row>
    <row r="1144" spans="8:11" x14ac:dyDescent="0.25">
      <c r="H1144" t="s">
        <v>2806</v>
      </c>
      <c r="I1144" t="s">
        <v>2807</v>
      </c>
      <c r="J1144" t="s">
        <v>2840</v>
      </c>
      <c r="K1144" t="s">
        <v>2841</v>
      </c>
    </row>
    <row r="1145" spans="8:11" x14ac:dyDescent="0.25">
      <c r="H1145" t="s">
        <v>2806</v>
      </c>
      <c r="I1145" t="s">
        <v>2807</v>
      </c>
      <c r="J1145" t="s">
        <v>2842</v>
      </c>
      <c r="K1145" t="s">
        <v>2843</v>
      </c>
    </row>
    <row r="1146" spans="8:11" x14ac:dyDescent="0.25">
      <c r="H1146" t="s">
        <v>2806</v>
      </c>
      <c r="I1146" t="s">
        <v>2807</v>
      </c>
      <c r="J1146" t="s">
        <v>2844</v>
      </c>
      <c r="K1146" t="s">
        <v>2845</v>
      </c>
    </row>
    <row r="1147" spans="8:11" x14ac:dyDescent="0.25">
      <c r="H1147" t="s">
        <v>2806</v>
      </c>
      <c r="I1147" t="s">
        <v>2807</v>
      </c>
      <c r="J1147" t="s">
        <v>2846</v>
      </c>
      <c r="K1147" t="s">
        <v>2847</v>
      </c>
    </row>
    <row r="1148" spans="8:11" x14ac:dyDescent="0.25">
      <c r="H1148" t="s">
        <v>2806</v>
      </c>
      <c r="I1148" t="s">
        <v>2807</v>
      </c>
      <c r="J1148" t="s">
        <v>2848</v>
      </c>
      <c r="K1148" t="s">
        <v>2849</v>
      </c>
    </row>
    <row r="1149" spans="8:11" x14ac:dyDescent="0.25">
      <c r="H1149" t="s">
        <v>2806</v>
      </c>
      <c r="I1149" t="s">
        <v>2807</v>
      </c>
      <c r="J1149" t="s">
        <v>2850</v>
      </c>
      <c r="K1149" t="s">
        <v>2851</v>
      </c>
    </row>
    <row r="1150" spans="8:11" x14ac:dyDescent="0.25">
      <c r="H1150" t="s">
        <v>2806</v>
      </c>
      <c r="I1150" t="s">
        <v>2807</v>
      </c>
      <c r="J1150" t="s">
        <v>2852</v>
      </c>
      <c r="K1150" t="s">
        <v>2853</v>
      </c>
    </row>
    <row r="1151" spans="8:11" x14ac:dyDescent="0.25">
      <c r="H1151" t="s">
        <v>2806</v>
      </c>
      <c r="I1151" t="s">
        <v>2807</v>
      </c>
      <c r="J1151" t="s">
        <v>2854</v>
      </c>
      <c r="K1151" t="s">
        <v>2855</v>
      </c>
    </row>
    <row r="1152" spans="8:11" x14ac:dyDescent="0.25">
      <c r="H1152" t="s">
        <v>2806</v>
      </c>
      <c r="I1152" t="s">
        <v>2807</v>
      </c>
      <c r="J1152" t="s">
        <v>2856</v>
      </c>
      <c r="K1152" t="s">
        <v>2857</v>
      </c>
    </row>
    <row r="1153" spans="8:11" x14ac:dyDescent="0.25">
      <c r="H1153" t="s">
        <v>2806</v>
      </c>
      <c r="I1153" t="s">
        <v>2807</v>
      </c>
      <c r="J1153" t="s">
        <v>2858</v>
      </c>
      <c r="K1153" t="s">
        <v>2859</v>
      </c>
    </row>
    <row r="1154" spans="8:11" x14ac:dyDescent="0.25">
      <c r="H1154" t="s">
        <v>2806</v>
      </c>
      <c r="I1154" t="s">
        <v>2807</v>
      </c>
      <c r="J1154" t="s">
        <v>2858</v>
      </c>
      <c r="K1154" t="s">
        <v>2860</v>
      </c>
    </row>
    <row r="1155" spans="8:11" x14ac:dyDescent="0.25">
      <c r="H1155" t="s">
        <v>2806</v>
      </c>
      <c r="I1155" t="s">
        <v>2807</v>
      </c>
      <c r="J1155" t="s">
        <v>2861</v>
      </c>
      <c r="K1155" t="s">
        <v>2862</v>
      </c>
    </row>
    <row r="1156" spans="8:11" x14ac:dyDescent="0.25">
      <c r="H1156" t="s">
        <v>2863</v>
      </c>
      <c r="I1156" t="s">
        <v>2864</v>
      </c>
      <c r="J1156" t="s">
        <v>2865</v>
      </c>
      <c r="K1156" t="s">
        <v>2866</v>
      </c>
    </row>
    <row r="1157" spans="8:11" x14ac:dyDescent="0.25">
      <c r="H1157" t="s">
        <v>2863</v>
      </c>
      <c r="I1157" t="s">
        <v>2864</v>
      </c>
      <c r="J1157" t="s">
        <v>2867</v>
      </c>
      <c r="K1157" t="s">
        <v>2868</v>
      </c>
    </row>
    <row r="1158" spans="8:11" x14ac:dyDescent="0.25">
      <c r="H1158" t="s">
        <v>2863</v>
      </c>
      <c r="I1158" t="s">
        <v>2864</v>
      </c>
      <c r="J1158" t="s">
        <v>2867</v>
      </c>
      <c r="K1158" t="s">
        <v>2869</v>
      </c>
    </row>
    <row r="1159" spans="8:11" x14ac:dyDescent="0.25">
      <c r="H1159" t="s">
        <v>2863</v>
      </c>
      <c r="I1159" t="s">
        <v>2864</v>
      </c>
      <c r="J1159" t="s">
        <v>2870</v>
      </c>
      <c r="K1159" t="s">
        <v>2871</v>
      </c>
    </row>
    <row r="1160" spans="8:11" x14ac:dyDescent="0.25">
      <c r="H1160" t="s">
        <v>2863</v>
      </c>
      <c r="I1160" t="s">
        <v>2864</v>
      </c>
      <c r="J1160" t="s">
        <v>2872</v>
      </c>
      <c r="K1160" t="s">
        <v>2873</v>
      </c>
    </row>
    <row r="1161" spans="8:11" x14ac:dyDescent="0.25">
      <c r="H1161" t="s">
        <v>2863</v>
      </c>
      <c r="I1161" t="s">
        <v>2864</v>
      </c>
      <c r="J1161" t="s">
        <v>2874</v>
      </c>
      <c r="K1161" t="s">
        <v>2875</v>
      </c>
    </row>
    <row r="1162" spans="8:11" x14ac:dyDescent="0.25">
      <c r="H1162" t="s">
        <v>2863</v>
      </c>
      <c r="I1162" t="s">
        <v>2864</v>
      </c>
      <c r="J1162" t="s">
        <v>2876</v>
      </c>
      <c r="K1162" t="s">
        <v>2877</v>
      </c>
    </row>
    <row r="1163" spans="8:11" x14ac:dyDescent="0.25">
      <c r="H1163" t="s">
        <v>2863</v>
      </c>
      <c r="I1163" t="s">
        <v>2864</v>
      </c>
      <c r="J1163" t="s">
        <v>2864</v>
      </c>
      <c r="K1163" t="s">
        <v>2878</v>
      </c>
    </row>
    <row r="1164" spans="8:11" x14ac:dyDescent="0.25">
      <c r="H1164" t="s">
        <v>2863</v>
      </c>
      <c r="I1164" t="s">
        <v>2864</v>
      </c>
      <c r="J1164" t="s">
        <v>2879</v>
      </c>
      <c r="K1164" t="s">
        <v>2880</v>
      </c>
    </row>
    <row r="1165" spans="8:11" x14ac:dyDescent="0.25">
      <c r="H1165" t="s">
        <v>2863</v>
      </c>
      <c r="I1165" t="s">
        <v>2864</v>
      </c>
      <c r="J1165" t="s">
        <v>2881</v>
      </c>
      <c r="K1165" t="s">
        <v>2882</v>
      </c>
    </row>
    <row r="1166" spans="8:11" x14ac:dyDescent="0.25">
      <c r="H1166" t="s">
        <v>2863</v>
      </c>
      <c r="I1166" t="s">
        <v>2864</v>
      </c>
      <c r="J1166" t="s">
        <v>2883</v>
      </c>
      <c r="K1166" t="s">
        <v>2884</v>
      </c>
    </row>
    <row r="1167" spans="8:11" x14ac:dyDescent="0.25">
      <c r="H1167" t="s">
        <v>2863</v>
      </c>
      <c r="I1167" t="s">
        <v>2864</v>
      </c>
      <c r="J1167" t="s">
        <v>2885</v>
      </c>
      <c r="K1167" t="s">
        <v>2886</v>
      </c>
    </row>
    <row r="1168" spans="8:11" x14ac:dyDescent="0.25">
      <c r="H1168" t="s">
        <v>2863</v>
      </c>
      <c r="I1168" t="s">
        <v>2864</v>
      </c>
      <c r="J1168" t="s">
        <v>2887</v>
      </c>
      <c r="K1168" t="s">
        <v>2888</v>
      </c>
    </row>
    <row r="1169" spans="8:11" x14ac:dyDescent="0.25">
      <c r="H1169" t="s">
        <v>2863</v>
      </c>
      <c r="I1169" t="s">
        <v>2864</v>
      </c>
      <c r="J1169" t="s">
        <v>2889</v>
      </c>
      <c r="K1169" t="s">
        <v>2890</v>
      </c>
    </row>
    <row r="1170" spans="8:11" x14ac:dyDescent="0.25">
      <c r="H1170" t="s">
        <v>2863</v>
      </c>
      <c r="I1170" t="s">
        <v>2864</v>
      </c>
      <c r="J1170" t="s">
        <v>2891</v>
      </c>
      <c r="K1170" t="s">
        <v>2892</v>
      </c>
    </row>
    <row r="1171" spans="8:11" x14ac:dyDescent="0.25">
      <c r="H1171" t="s">
        <v>2863</v>
      </c>
      <c r="I1171" t="s">
        <v>2864</v>
      </c>
      <c r="J1171" t="s">
        <v>2893</v>
      </c>
      <c r="K1171" t="s">
        <v>2894</v>
      </c>
    </row>
    <row r="1172" spans="8:11" x14ac:dyDescent="0.25">
      <c r="H1172" t="s">
        <v>2863</v>
      </c>
      <c r="I1172" t="s">
        <v>2864</v>
      </c>
      <c r="J1172" t="s">
        <v>2895</v>
      </c>
      <c r="K1172" t="s">
        <v>2896</v>
      </c>
    </row>
    <row r="1173" spans="8:11" x14ac:dyDescent="0.25">
      <c r="H1173" t="s">
        <v>2863</v>
      </c>
      <c r="I1173" t="s">
        <v>2864</v>
      </c>
      <c r="J1173" t="s">
        <v>2897</v>
      </c>
      <c r="K1173" t="s">
        <v>2898</v>
      </c>
    </row>
    <row r="1174" spans="8:11" x14ac:dyDescent="0.25">
      <c r="H1174" t="s">
        <v>2863</v>
      </c>
      <c r="I1174" t="s">
        <v>2864</v>
      </c>
      <c r="J1174" t="s">
        <v>2899</v>
      </c>
      <c r="K1174" t="s">
        <v>2900</v>
      </c>
    </row>
    <row r="1175" spans="8:11" x14ac:dyDescent="0.25">
      <c r="H1175" t="s">
        <v>2863</v>
      </c>
      <c r="I1175" t="s">
        <v>2864</v>
      </c>
      <c r="J1175" t="s">
        <v>2901</v>
      </c>
      <c r="K1175" t="s">
        <v>2902</v>
      </c>
    </row>
    <row r="1176" spans="8:11" x14ac:dyDescent="0.25">
      <c r="H1176" t="s">
        <v>2863</v>
      </c>
      <c r="I1176" t="s">
        <v>2864</v>
      </c>
      <c r="J1176" t="s">
        <v>2903</v>
      </c>
      <c r="K1176" t="s">
        <v>2904</v>
      </c>
    </row>
    <row r="1177" spans="8:11" x14ac:dyDescent="0.25">
      <c r="H1177" t="s">
        <v>2863</v>
      </c>
      <c r="I1177" t="s">
        <v>2864</v>
      </c>
      <c r="J1177" t="s">
        <v>2905</v>
      </c>
      <c r="K1177" t="s">
        <v>2906</v>
      </c>
    </row>
    <row r="1178" spans="8:11" x14ac:dyDescent="0.25">
      <c r="H1178" t="s">
        <v>2863</v>
      </c>
      <c r="I1178" t="s">
        <v>2864</v>
      </c>
      <c r="J1178" t="s">
        <v>2907</v>
      </c>
      <c r="K1178" t="s">
        <v>2908</v>
      </c>
    </row>
    <row r="1179" spans="8:11" x14ac:dyDescent="0.25">
      <c r="H1179" t="s">
        <v>2863</v>
      </c>
      <c r="I1179" t="s">
        <v>2864</v>
      </c>
      <c r="J1179" t="s">
        <v>2909</v>
      </c>
      <c r="K1179" t="s">
        <v>2910</v>
      </c>
    </row>
    <row r="1180" spans="8:11" x14ac:dyDescent="0.25">
      <c r="H1180" t="s">
        <v>2863</v>
      </c>
      <c r="I1180" t="s">
        <v>2864</v>
      </c>
      <c r="J1180" t="s">
        <v>2911</v>
      </c>
      <c r="K1180" t="s">
        <v>2912</v>
      </c>
    </row>
    <row r="1181" spans="8:11" x14ac:dyDescent="0.25">
      <c r="H1181" t="s">
        <v>2863</v>
      </c>
      <c r="I1181" t="s">
        <v>2864</v>
      </c>
      <c r="J1181" t="s">
        <v>2913</v>
      </c>
      <c r="K1181" t="s">
        <v>2914</v>
      </c>
    </row>
    <row r="1182" spans="8:11" x14ac:dyDescent="0.25">
      <c r="H1182" t="s">
        <v>2863</v>
      </c>
      <c r="I1182" t="s">
        <v>2864</v>
      </c>
      <c r="J1182" t="s">
        <v>2915</v>
      </c>
      <c r="K1182" t="s">
        <v>2916</v>
      </c>
    </row>
    <row r="1183" spans="8:11" x14ac:dyDescent="0.25">
      <c r="H1183" t="s">
        <v>2863</v>
      </c>
      <c r="I1183" t="s">
        <v>2864</v>
      </c>
      <c r="J1183" t="s">
        <v>2917</v>
      </c>
      <c r="K1183" t="s">
        <v>2918</v>
      </c>
    </row>
    <row r="1184" spans="8:11" x14ac:dyDescent="0.25">
      <c r="H1184" t="s">
        <v>2863</v>
      </c>
      <c r="I1184" t="s">
        <v>2864</v>
      </c>
      <c r="J1184" t="s">
        <v>2919</v>
      </c>
      <c r="K1184" t="s">
        <v>2920</v>
      </c>
    </row>
    <row r="1185" spans="8:11" x14ac:dyDescent="0.25">
      <c r="H1185" t="s">
        <v>2863</v>
      </c>
      <c r="I1185" t="s">
        <v>2864</v>
      </c>
      <c r="J1185" t="s">
        <v>2921</v>
      </c>
      <c r="K1185" t="s">
        <v>2922</v>
      </c>
    </row>
    <row r="1186" spans="8:11" x14ac:dyDescent="0.25">
      <c r="H1186" t="s">
        <v>2863</v>
      </c>
      <c r="I1186" t="s">
        <v>2864</v>
      </c>
      <c r="J1186" t="s">
        <v>2923</v>
      </c>
      <c r="K1186" t="s">
        <v>2924</v>
      </c>
    </row>
    <row r="1187" spans="8:11" x14ac:dyDescent="0.25">
      <c r="H1187" t="s">
        <v>2863</v>
      </c>
      <c r="I1187" t="s">
        <v>2864</v>
      </c>
      <c r="J1187" t="s">
        <v>2925</v>
      </c>
      <c r="K1187" t="s">
        <v>2926</v>
      </c>
    </row>
    <row r="1188" spans="8:11" x14ac:dyDescent="0.25">
      <c r="H1188" t="s">
        <v>2863</v>
      </c>
      <c r="I1188" t="s">
        <v>2864</v>
      </c>
      <c r="J1188" t="s">
        <v>2917</v>
      </c>
      <c r="K1188" t="s">
        <v>2927</v>
      </c>
    </row>
    <row r="1189" spans="8:11" x14ac:dyDescent="0.25">
      <c r="H1189" t="s">
        <v>2863</v>
      </c>
      <c r="I1189" t="s">
        <v>2864</v>
      </c>
      <c r="J1189" t="s">
        <v>2928</v>
      </c>
      <c r="K1189" t="s">
        <v>2929</v>
      </c>
    </row>
    <row r="1190" spans="8:11" x14ac:dyDescent="0.25">
      <c r="H1190" t="s">
        <v>2863</v>
      </c>
      <c r="I1190" t="s">
        <v>2864</v>
      </c>
      <c r="J1190" t="s">
        <v>2928</v>
      </c>
      <c r="K1190" t="s">
        <v>2930</v>
      </c>
    </row>
    <row r="1191" spans="8:11" x14ac:dyDescent="0.25">
      <c r="H1191" t="s">
        <v>2863</v>
      </c>
      <c r="I1191" t="s">
        <v>2864</v>
      </c>
      <c r="J1191" t="s">
        <v>2928</v>
      </c>
      <c r="K1191" t="s">
        <v>2931</v>
      </c>
    </row>
    <row r="1192" spans="8:11" x14ac:dyDescent="0.25">
      <c r="H1192" t="s">
        <v>2863</v>
      </c>
      <c r="I1192" t="s">
        <v>2864</v>
      </c>
      <c r="J1192" t="s">
        <v>2932</v>
      </c>
      <c r="K1192" t="s">
        <v>2933</v>
      </c>
    </row>
    <row r="1193" spans="8:11" x14ac:dyDescent="0.25">
      <c r="H1193" t="s">
        <v>2934</v>
      </c>
      <c r="I1193" t="s">
        <v>2935</v>
      </c>
      <c r="J1193" t="s">
        <v>2936</v>
      </c>
      <c r="K1193" t="s">
        <v>2937</v>
      </c>
    </row>
    <row r="1194" spans="8:11" x14ac:dyDescent="0.25">
      <c r="H1194" t="s">
        <v>2934</v>
      </c>
      <c r="I1194" t="s">
        <v>2935</v>
      </c>
      <c r="J1194" t="s">
        <v>2938</v>
      </c>
      <c r="K1194" t="s">
        <v>2939</v>
      </c>
    </row>
    <row r="1195" spans="8:11" x14ac:dyDescent="0.25">
      <c r="H1195" t="s">
        <v>2934</v>
      </c>
      <c r="I1195" t="s">
        <v>2935</v>
      </c>
      <c r="J1195" t="s">
        <v>2940</v>
      </c>
      <c r="K1195" t="s">
        <v>2941</v>
      </c>
    </row>
    <row r="1196" spans="8:11" x14ac:dyDescent="0.25">
      <c r="H1196" t="s">
        <v>2934</v>
      </c>
      <c r="I1196" t="s">
        <v>2935</v>
      </c>
      <c r="J1196" t="s">
        <v>2942</v>
      </c>
      <c r="K1196" t="s">
        <v>2943</v>
      </c>
    </row>
    <row r="1197" spans="8:11" x14ac:dyDescent="0.25">
      <c r="H1197" t="s">
        <v>2934</v>
      </c>
      <c r="I1197" t="s">
        <v>2935</v>
      </c>
      <c r="J1197" t="s">
        <v>2944</v>
      </c>
      <c r="K1197" t="s">
        <v>2945</v>
      </c>
    </row>
    <row r="1198" spans="8:11" x14ac:dyDescent="0.25">
      <c r="H1198" t="s">
        <v>2934</v>
      </c>
      <c r="I1198" t="s">
        <v>2935</v>
      </c>
      <c r="J1198" t="s">
        <v>2946</v>
      </c>
      <c r="K1198" t="s">
        <v>2947</v>
      </c>
    </row>
    <row r="1199" spans="8:11" x14ac:dyDescent="0.25">
      <c r="H1199" t="s">
        <v>2934</v>
      </c>
      <c r="I1199" t="s">
        <v>2935</v>
      </c>
      <c r="J1199" t="s">
        <v>2948</v>
      </c>
      <c r="K1199" t="s">
        <v>2949</v>
      </c>
    </row>
    <row r="1200" spans="8:11" x14ac:dyDescent="0.25">
      <c r="H1200" t="s">
        <v>2934</v>
      </c>
      <c r="I1200" t="s">
        <v>2935</v>
      </c>
      <c r="J1200" t="s">
        <v>2948</v>
      </c>
      <c r="K1200" t="s">
        <v>2950</v>
      </c>
    </row>
    <row r="1201" spans="8:11" x14ac:dyDescent="0.25">
      <c r="H1201" t="s">
        <v>2934</v>
      </c>
      <c r="I1201" t="s">
        <v>2935</v>
      </c>
      <c r="J1201" t="s">
        <v>2948</v>
      </c>
      <c r="K1201" t="s">
        <v>2951</v>
      </c>
    </row>
    <row r="1202" spans="8:11" x14ac:dyDescent="0.25">
      <c r="H1202" t="s">
        <v>2934</v>
      </c>
      <c r="I1202" t="s">
        <v>2935</v>
      </c>
      <c r="J1202" t="s">
        <v>2948</v>
      </c>
      <c r="K1202" t="s">
        <v>2952</v>
      </c>
    </row>
    <row r="1203" spans="8:11" x14ac:dyDescent="0.25">
      <c r="H1203" t="s">
        <v>2934</v>
      </c>
      <c r="I1203" t="s">
        <v>2935</v>
      </c>
      <c r="J1203" t="s">
        <v>2948</v>
      </c>
      <c r="K1203" t="s">
        <v>2953</v>
      </c>
    </row>
    <row r="1204" spans="8:11" x14ac:dyDescent="0.25">
      <c r="H1204" t="s">
        <v>2934</v>
      </c>
      <c r="I1204" t="s">
        <v>2935</v>
      </c>
      <c r="J1204" t="s">
        <v>2948</v>
      </c>
      <c r="K1204" t="s">
        <v>2954</v>
      </c>
    </row>
    <row r="1205" spans="8:11" x14ac:dyDescent="0.25">
      <c r="H1205" t="s">
        <v>2934</v>
      </c>
      <c r="I1205" t="s">
        <v>2935</v>
      </c>
      <c r="J1205" t="s">
        <v>2948</v>
      </c>
      <c r="K1205" t="s">
        <v>2955</v>
      </c>
    </row>
    <row r="1206" spans="8:11" x14ac:dyDescent="0.25">
      <c r="H1206" t="s">
        <v>2934</v>
      </c>
      <c r="I1206" t="s">
        <v>2935</v>
      </c>
      <c r="J1206" t="s">
        <v>2948</v>
      </c>
      <c r="K1206" t="s">
        <v>2956</v>
      </c>
    </row>
    <row r="1207" spans="8:11" x14ac:dyDescent="0.25">
      <c r="H1207" t="s">
        <v>2934</v>
      </c>
      <c r="I1207" t="s">
        <v>2935</v>
      </c>
      <c r="J1207" t="s">
        <v>2948</v>
      </c>
      <c r="K1207" t="s">
        <v>2957</v>
      </c>
    </row>
    <row r="1208" spans="8:11" x14ac:dyDescent="0.25">
      <c r="H1208" t="s">
        <v>2934</v>
      </c>
      <c r="I1208" t="s">
        <v>2935</v>
      </c>
      <c r="J1208" t="s">
        <v>2948</v>
      </c>
      <c r="K1208" t="s">
        <v>2958</v>
      </c>
    </row>
    <row r="1209" spans="8:11" x14ac:dyDescent="0.25">
      <c r="H1209" t="s">
        <v>2934</v>
      </c>
      <c r="I1209" t="s">
        <v>2935</v>
      </c>
      <c r="J1209" t="s">
        <v>2959</v>
      </c>
      <c r="K1209" t="s">
        <v>2960</v>
      </c>
    </row>
    <row r="1210" spans="8:11" x14ac:dyDescent="0.25">
      <c r="H1210" t="s">
        <v>2934</v>
      </c>
      <c r="I1210" t="s">
        <v>2935</v>
      </c>
      <c r="J1210" t="s">
        <v>2959</v>
      </c>
      <c r="K1210" t="s">
        <v>2961</v>
      </c>
    </row>
    <row r="1211" spans="8:11" x14ac:dyDescent="0.25">
      <c r="H1211" t="s">
        <v>2962</v>
      </c>
      <c r="I1211" t="s">
        <v>2001</v>
      </c>
      <c r="J1211" t="s">
        <v>2963</v>
      </c>
      <c r="K1211" t="s">
        <v>2964</v>
      </c>
    </row>
    <row r="1212" spans="8:11" x14ac:dyDescent="0.25">
      <c r="H1212" t="s">
        <v>2962</v>
      </c>
      <c r="I1212" t="s">
        <v>2001</v>
      </c>
      <c r="J1212" t="s">
        <v>2965</v>
      </c>
      <c r="K1212" t="s">
        <v>2966</v>
      </c>
    </row>
    <row r="1213" spans="8:11" x14ac:dyDescent="0.25">
      <c r="H1213" t="s">
        <v>2962</v>
      </c>
      <c r="I1213" t="s">
        <v>2001</v>
      </c>
      <c r="J1213" t="s">
        <v>2967</v>
      </c>
      <c r="K1213" t="s">
        <v>2968</v>
      </c>
    </row>
    <row r="1214" spans="8:11" x14ac:dyDescent="0.25">
      <c r="H1214" t="s">
        <v>2962</v>
      </c>
      <c r="I1214" t="s">
        <v>2001</v>
      </c>
      <c r="J1214" t="s">
        <v>2969</v>
      </c>
      <c r="K1214" t="s">
        <v>2970</v>
      </c>
    </row>
    <row r="1215" spans="8:11" x14ac:dyDescent="0.25">
      <c r="H1215" t="s">
        <v>2962</v>
      </c>
      <c r="I1215" t="s">
        <v>2001</v>
      </c>
      <c r="J1215" t="s">
        <v>2971</v>
      </c>
      <c r="K1215" t="s">
        <v>2972</v>
      </c>
    </row>
    <row r="1216" spans="8:11" x14ac:dyDescent="0.25">
      <c r="H1216" t="s">
        <v>2962</v>
      </c>
      <c r="I1216" t="s">
        <v>2001</v>
      </c>
      <c r="J1216" t="s">
        <v>2973</v>
      </c>
      <c r="K1216" t="s">
        <v>2974</v>
      </c>
    </row>
    <row r="1217" spans="8:11" x14ac:dyDescent="0.25">
      <c r="H1217" t="s">
        <v>2962</v>
      </c>
      <c r="I1217" t="s">
        <v>2001</v>
      </c>
      <c r="J1217" t="s">
        <v>2975</v>
      </c>
      <c r="K1217" t="s">
        <v>2976</v>
      </c>
    </row>
    <row r="1218" spans="8:11" x14ac:dyDescent="0.25">
      <c r="H1218" t="s">
        <v>2962</v>
      </c>
      <c r="I1218" t="s">
        <v>2001</v>
      </c>
      <c r="J1218" t="s">
        <v>2977</v>
      </c>
      <c r="K1218" t="s">
        <v>2978</v>
      </c>
    </row>
    <row r="1219" spans="8:11" x14ac:dyDescent="0.25">
      <c r="H1219" t="s">
        <v>2962</v>
      </c>
      <c r="I1219" t="s">
        <v>2001</v>
      </c>
      <c r="J1219" t="s">
        <v>2979</v>
      </c>
      <c r="K1219" t="s">
        <v>2980</v>
      </c>
    </row>
    <row r="1220" spans="8:11" x14ac:dyDescent="0.25">
      <c r="H1220" t="s">
        <v>2962</v>
      </c>
      <c r="I1220" t="s">
        <v>2001</v>
      </c>
      <c r="J1220" t="s">
        <v>2981</v>
      </c>
      <c r="K1220" t="s">
        <v>2982</v>
      </c>
    </row>
    <row r="1221" spans="8:11" x14ac:dyDescent="0.25">
      <c r="H1221" t="s">
        <v>2962</v>
      </c>
      <c r="I1221" t="s">
        <v>2001</v>
      </c>
      <c r="J1221" t="s">
        <v>2983</v>
      </c>
      <c r="K1221" t="s">
        <v>2984</v>
      </c>
    </row>
    <row r="1222" spans="8:11" x14ac:dyDescent="0.25">
      <c r="H1222" t="s">
        <v>2962</v>
      </c>
      <c r="I1222" t="s">
        <v>2001</v>
      </c>
      <c r="J1222" t="s">
        <v>2985</v>
      </c>
      <c r="K1222" t="s">
        <v>2986</v>
      </c>
    </row>
    <row r="1223" spans="8:11" x14ac:dyDescent="0.25">
      <c r="H1223" t="s">
        <v>2962</v>
      </c>
      <c r="I1223" t="s">
        <v>2001</v>
      </c>
      <c r="J1223" t="s">
        <v>2987</v>
      </c>
      <c r="K1223" t="s">
        <v>2988</v>
      </c>
    </row>
    <row r="1224" spans="8:11" x14ac:dyDescent="0.25">
      <c r="H1224" t="s">
        <v>2962</v>
      </c>
      <c r="I1224" t="s">
        <v>2001</v>
      </c>
      <c r="J1224" t="s">
        <v>2989</v>
      </c>
      <c r="K1224" t="s">
        <v>2990</v>
      </c>
    </row>
    <row r="1225" spans="8:11" x14ac:dyDescent="0.25">
      <c r="H1225" t="s">
        <v>2962</v>
      </c>
      <c r="I1225" t="s">
        <v>2001</v>
      </c>
      <c r="J1225" t="s">
        <v>2991</v>
      </c>
      <c r="K1225" t="s">
        <v>2992</v>
      </c>
    </row>
    <row r="1226" spans="8:11" x14ac:dyDescent="0.25">
      <c r="H1226" t="s">
        <v>2962</v>
      </c>
      <c r="I1226" t="s">
        <v>2001</v>
      </c>
      <c r="J1226" t="s">
        <v>2989</v>
      </c>
      <c r="K1226" t="s">
        <v>2993</v>
      </c>
    </row>
    <row r="1227" spans="8:11" x14ac:dyDescent="0.25">
      <c r="H1227" t="s">
        <v>2962</v>
      </c>
      <c r="I1227" t="s">
        <v>2001</v>
      </c>
      <c r="J1227" t="s">
        <v>2994</v>
      </c>
      <c r="K1227" t="s">
        <v>2995</v>
      </c>
    </row>
    <row r="1228" spans="8:11" x14ac:dyDescent="0.25">
      <c r="H1228" t="s">
        <v>2962</v>
      </c>
      <c r="I1228" t="s">
        <v>2001</v>
      </c>
      <c r="J1228" t="s">
        <v>2996</v>
      </c>
      <c r="K1228" t="s">
        <v>2997</v>
      </c>
    </row>
    <row r="1229" spans="8:11" x14ac:dyDescent="0.25">
      <c r="H1229" t="s">
        <v>2962</v>
      </c>
      <c r="I1229" t="s">
        <v>2001</v>
      </c>
      <c r="J1229" t="s">
        <v>2998</v>
      </c>
      <c r="K1229" t="s">
        <v>2999</v>
      </c>
    </row>
    <row r="1230" spans="8:11" x14ac:dyDescent="0.25">
      <c r="H1230" t="s">
        <v>2962</v>
      </c>
      <c r="I1230" t="s">
        <v>2001</v>
      </c>
      <c r="J1230" t="s">
        <v>3000</v>
      </c>
      <c r="K1230" t="s">
        <v>3001</v>
      </c>
    </row>
    <row r="1231" spans="8:11" x14ac:dyDescent="0.25">
      <c r="H1231" t="s">
        <v>2962</v>
      </c>
      <c r="I1231" t="s">
        <v>2001</v>
      </c>
      <c r="J1231" t="s">
        <v>3002</v>
      </c>
      <c r="K1231" t="s">
        <v>3003</v>
      </c>
    </row>
    <row r="1232" spans="8:11" x14ac:dyDescent="0.25">
      <c r="H1232" t="s">
        <v>2962</v>
      </c>
      <c r="I1232" t="s">
        <v>2001</v>
      </c>
      <c r="J1232" t="s">
        <v>3004</v>
      </c>
      <c r="K1232" t="s">
        <v>3005</v>
      </c>
    </row>
    <row r="1233" spans="8:11" x14ac:dyDescent="0.25">
      <c r="H1233" t="s">
        <v>2962</v>
      </c>
      <c r="I1233" t="s">
        <v>2001</v>
      </c>
      <c r="J1233" t="s">
        <v>3006</v>
      </c>
      <c r="K1233" t="s">
        <v>3007</v>
      </c>
    </row>
    <row r="1234" spans="8:11" x14ac:dyDescent="0.25">
      <c r="H1234" t="s">
        <v>2962</v>
      </c>
      <c r="I1234" t="s">
        <v>2001</v>
      </c>
      <c r="J1234" t="s">
        <v>3006</v>
      </c>
      <c r="K1234" t="s">
        <v>3008</v>
      </c>
    </row>
    <row r="1235" spans="8:11" x14ac:dyDescent="0.25">
      <c r="H1235" t="s">
        <v>2962</v>
      </c>
      <c r="I1235" t="s">
        <v>2001</v>
      </c>
      <c r="J1235" t="s">
        <v>3009</v>
      </c>
      <c r="K1235" t="s">
        <v>3010</v>
      </c>
    </row>
    <row r="1236" spans="8:11" x14ac:dyDescent="0.25">
      <c r="H1236" t="s">
        <v>2962</v>
      </c>
      <c r="I1236" t="s">
        <v>2001</v>
      </c>
      <c r="J1236" t="s">
        <v>3011</v>
      </c>
      <c r="K1236" t="s">
        <v>3012</v>
      </c>
    </row>
    <row r="1237" spans="8:11" x14ac:dyDescent="0.25">
      <c r="H1237" t="s">
        <v>2962</v>
      </c>
      <c r="I1237" t="s">
        <v>2001</v>
      </c>
      <c r="J1237" t="s">
        <v>3011</v>
      </c>
      <c r="K1237" t="s">
        <v>3013</v>
      </c>
    </row>
    <row r="1238" spans="8:11" x14ac:dyDescent="0.25">
      <c r="H1238" t="s">
        <v>2962</v>
      </c>
      <c r="I1238" t="s">
        <v>2001</v>
      </c>
      <c r="J1238" t="s">
        <v>3011</v>
      </c>
      <c r="K1238" t="s">
        <v>3014</v>
      </c>
    </row>
    <row r="1239" spans="8:11" x14ac:dyDescent="0.25">
      <c r="H1239" t="s">
        <v>2962</v>
      </c>
      <c r="I1239" t="s">
        <v>2001</v>
      </c>
      <c r="J1239" t="s">
        <v>3015</v>
      </c>
      <c r="K1239" t="s">
        <v>3016</v>
      </c>
    </row>
    <row r="1240" spans="8:11" x14ac:dyDescent="0.25">
      <c r="H1240" t="s">
        <v>2962</v>
      </c>
      <c r="I1240" t="s">
        <v>2001</v>
      </c>
      <c r="J1240" t="s">
        <v>3015</v>
      </c>
      <c r="K1240" t="s">
        <v>3017</v>
      </c>
    </row>
    <row r="1241" spans="8:11" x14ac:dyDescent="0.25">
      <c r="H1241" t="s">
        <v>2962</v>
      </c>
      <c r="I1241" t="s">
        <v>2001</v>
      </c>
      <c r="J1241" t="s">
        <v>3015</v>
      </c>
      <c r="K1241" t="s">
        <v>3018</v>
      </c>
    </row>
    <row r="1242" spans="8:11" x14ac:dyDescent="0.25">
      <c r="H1242" t="s">
        <v>2962</v>
      </c>
      <c r="I1242" t="s">
        <v>2001</v>
      </c>
      <c r="J1242" t="s">
        <v>3015</v>
      </c>
      <c r="K1242" t="s">
        <v>3019</v>
      </c>
    </row>
    <row r="1243" spans="8:11" x14ac:dyDescent="0.25">
      <c r="H1243" t="s">
        <v>2962</v>
      </c>
      <c r="I1243" t="s">
        <v>2001</v>
      </c>
      <c r="J1243" t="s">
        <v>3015</v>
      </c>
      <c r="K1243" t="s">
        <v>3020</v>
      </c>
    </row>
    <row r="1244" spans="8:11" x14ac:dyDescent="0.25">
      <c r="H1244" t="s">
        <v>2962</v>
      </c>
      <c r="I1244" t="s">
        <v>2001</v>
      </c>
      <c r="J1244" t="s">
        <v>3021</v>
      </c>
      <c r="K1244" t="s">
        <v>3022</v>
      </c>
    </row>
    <row r="1245" spans="8:11" x14ac:dyDescent="0.25">
      <c r="H1245" t="s">
        <v>2962</v>
      </c>
      <c r="I1245" t="s">
        <v>2001</v>
      </c>
      <c r="J1245" t="s">
        <v>3021</v>
      </c>
      <c r="K1245" t="s">
        <v>3023</v>
      </c>
    </row>
    <row r="1246" spans="8:11" x14ac:dyDescent="0.25">
      <c r="H1246" t="s">
        <v>2962</v>
      </c>
      <c r="I1246" t="s">
        <v>2001</v>
      </c>
      <c r="J1246" t="s">
        <v>3021</v>
      </c>
      <c r="K1246" t="s">
        <v>3024</v>
      </c>
    </row>
    <row r="1247" spans="8:11" x14ac:dyDescent="0.25">
      <c r="H1247" t="s">
        <v>2962</v>
      </c>
      <c r="I1247" t="s">
        <v>2001</v>
      </c>
      <c r="J1247" t="s">
        <v>3021</v>
      </c>
      <c r="K1247" t="s">
        <v>3025</v>
      </c>
    </row>
    <row r="1248" spans="8:11" x14ac:dyDescent="0.25">
      <c r="H1248" t="s">
        <v>2962</v>
      </c>
      <c r="I1248" t="s">
        <v>2001</v>
      </c>
      <c r="J1248" t="s">
        <v>3006</v>
      </c>
      <c r="K1248" t="s">
        <v>3026</v>
      </c>
    </row>
    <row r="1249" spans="8:11" x14ac:dyDescent="0.25">
      <c r="H1249" t="s">
        <v>2962</v>
      </c>
      <c r="I1249" t="s">
        <v>2001</v>
      </c>
      <c r="J1249" t="s">
        <v>3006</v>
      </c>
      <c r="K1249" t="s">
        <v>3027</v>
      </c>
    </row>
    <row r="1250" spans="8:11" x14ac:dyDescent="0.25">
      <c r="H1250" t="s">
        <v>2962</v>
      </c>
      <c r="I1250" t="s">
        <v>2001</v>
      </c>
      <c r="J1250" t="s">
        <v>3028</v>
      </c>
      <c r="K1250" t="s">
        <v>3029</v>
      </c>
    </row>
    <row r="1251" spans="8:11" x14ac:dyDescent="0.25">
      <c r="H1251" t="s">
        <v>2962</v>
      </c>
      <c r="I1251" t="s">
        <v>2001</v>
      </c>
      <c r="J1251" t="s">
        <v>3028</v>
      </c>
      <c r="K1251" t="s">
        <v>3030</v>
      </c>
    </row>
    <row r="1252" spans="8:11" x14ac:dyDescent="0.25">
      <c r="H1252" t="s">
        <v>2962</v>
      </c>
      <c r="I1252" t="s">
        <v>2001</v>
      </c>
      <c r="J1252" t="s">
        <v>3028</v>
      </c>
      <c r="K1252" t="s">
        <v>3031</v>
      </c>
    </row>
    <row r="1253" spans="8:11" x14ac:dyDescent="0.25">
      <c r="H1253" t="s">
        <v>2962</v>
      </c>
      <c r="I1253" t="s">
        <v>2001</v>
      </c>
      <c r="J1253" t="s">
        <v>3028</v>
      </c>
      <c r="K1253" t="s">
        <v>3032</v>
      </c>
    </row>
    <row r="1254" spans="8:11" x14ac:dyDescent="0.25">
      <c r="H1254" t="s">
        <v>2962</v>
      </c>
      <c r="I1254" t="s">
        <v>2001</v>
      </c>
      <c r="J1254" t="s">
        <v>3006</v>
      </c>
      <c r="K1254" t="s">
        <v>3033</v>
      </c>
    </row>
    <row r="1255" spans="8:11" x14ac:dyDescent="0.25">
      <c r="H1255" t="s">
        <v>2962</v>
      </c>
      <c r="I1255" t="s">
        <v>2001</v>
      </c>
      <c r="J1255" t="s">
        <v>3034</v>
      </c>
      <c r="K1255" t="s">
        <v>3035</v>
      </c>
    </row>
    <row r="1256" spans="8:11" x14ac:dyDescent="0.25">
      <c r="H1256" t="s">
        <v>1794</v>
      </c>
      <c r="I1256" t="s">
        <v>1795</v>
      </c>
      <c r="J1256" t="s">
        <v>3036</v>
      </c>
      <c r="K1256" t="s">
        <v>3037</v>
      </c>
    </row>
    <row r="1257" spans="8:11" x14ac:dyDescent="0.25">
      <c r="H1257" t="s">
        <v>1794</v>
      </c>
      <c r="I1257" t="s">
        <v>1795</v>
      </c>
      <c r="J1257" t="s">
        <v>3038</v>
      </c>
      <c r="K1257" t="s">
        <v>3039</v>
      </c>
    </row>
    <row r="1258" spans="8:11" x14ac:dyDescent="0.25">
      <c r="H1258" t="s">
        <v>1794</v>
      </c>
      <c r="I1258" t="s">
        <v>1795</v>
      </c>
      <c r="J1258" t="s">
        <v>3040</v>
      </c>
      <c r="K1258" t="s">
        <v>3041</v>
      </c>
    </row>
    <row r="1259" spans="8:11" x14ac:dyDescent="0.25">
      <c r="H1259" t="s">
        <v>1794</v>
      </c>
      <c r="I1259" t="s">
        <v>1795</v>
      </c>
      <c r="J1259" t="s">
        <v>3042</v>
      </c>
      <c r="K1259" t="s">
        <v>3043</v>
      </c>
    </row>
    <row r="1260" spans="8:11" x14ac:dyDescent="0.25">
      <c r="H1260" t="s">
        <v>1794</v>
      </c>
      <c r="I1260" t="s">
        <v>1795</v>
      </c>
      <c r="J1260" t="s">
        <v>3042</v>
      </c>
      <c r="K1260" t="s">
        <v>3044</v>
      </c>
    </row>
    <row r="1261" spans="8:11" x14ac:dyDescent="0.25">
      <c r="H1261" t="s">
        <v>1794</v>
      </c>
      <c r="I1261" t="s">
        <v>1795</v>
      </c>
      <c r="J1261" t="s">
        <v>3045</v>
      </c>
      <c r="K1261" t="s">
        <v>3046</v>
      </c>
    </row>
    <row r="1262" spans="8:11" x14ac:dyDescent="0.25">
      <c r="H1262" t="s">
        <v>1794</v>
      </c>
      <c r="I1262" t="s">
        <v>1795</v>
      </c>
      <c r="J1262" t="s">
        <v>3047</v>
      </c>
      <c r="K1262" t="s">
        <v>3048</v>
      </c>
    </row>
    <row r="1263" spans="8:11" x14ac:dyDescent="0.25">
      <c r="H1263" t="s">
        <v>1794</v>
      </c>
      <c r="I1263" t="s">
        <v>1795</v>
      </c>
      <c r="J1263" t="s">
        <v>3049</v>
      </c>
      <c r="K1263" t="s">
        <v>3050</v>
      </c>
    </row>
    <row r="1264" spans="8:11" x14ac:dyDescent="0.25">
      <c r="H1264" t="s">
        <v>1794</v>
      </c>
      <c r="I1264" t="s">
        <v>1795</v>
      </c>
      <c r="J1264" t="s">
        <v>3051</v>
      </c>
      <c r="K1264" t="s">
        <v>3052</v>
      </c>
    </row>
    <row r="1265" spans="8:11" x14ac:dyDescent="0.25">
      <c r="H1265" t="s">
        <v>1794</v>
      </c>
      <c r="I1265" t="s">
        <v>1795</v>
      </c>
      <c r="J1265" t="s">
        <v>3053</v>
      </c>
      <c r="K1265" t="s">
        <v>3054</v>
      </c>
    </row>
    <row r="1266" spans="8:11" x14ac:dyDescent="0.25">
      <c r="H1266" t="s">
        <v>1794</v>
      </c>
      <c r="I1266" t="s">
        <v>1795</v>
      </c>
      <c r="J1266" t="s">
        <v>3055</v>
      </c>
      <c r="K1266" t="s">
        <v>3056</v>
      </c>
    </row>
    <row r="1267" spans="8:11" x14ac:dyDescent="0.25">
      <c r="H1267" t="s">
        <v>1794</v>
      </c>
      <c r="I1267" t="s">
        <v>1795</v>
      </c>
      <c r="J1267" t="s">
        <v>1802</v>
      </c>
      <c r="K1267" t="s">
        <v>3057</v>
      </c>
    </row>
    <row r="1268" spans="8:11" x14ac:dyDescent="0.25">
      <c r="H1268" t="s">
        <v>1794</v>
      </c>
      <c r="I1268" t="s">
        <v>1795</v>
      </c>
      <c r="J1268" t="s">
        <v>3058</v>
      </c>
      <c r="K1268" t="s">
        <v>3059</v>
      </c>
    </row>
    <row r="1269" spans="8:11" x14ac:dyDescent="0.25">
      <c r="H1269" t="s">
        <v>1794</v>
      </c>
      <c r="I1269" t="s">
        <v>1795</v>
      </c>
      <c r="J1269" t="s">
        <v>3060</v>
      </c>
      <c r="K1269" t="s">
        <v>3061</v>
      </c>
    </row>
    <row r="1270" spans="8:11" x14ac:dyDescent="0.25">
      <c r="H1270" t="s">
        <v>1794</v>
      </c>
      <c r="I1270" t="s">
        <v>1795</v>
      </c>
      <c r="J1270" t="s">
        <v>3062</v>
      </c>
      <c r="K1270" t="s">
        <v>3063</v>
      </c>
    </row>
    <row r="1271" spans="8:11" x14ac:dyDescent="0.25">
      <c r="H1271" t="s">
        <v>1794</v>
      </c>
      <c r="I1271" t="s">
        <v>1795</v>
      </c>
      <c r="J1271" t="s">
        <v>3064</v>
      </c>
      <c r="K1271" t="s">
        <v>3065</v>
      </c>
    </row>
    <row r="1272" spans="8:11" x14ac:dyDescent="0.25">
      <c r="H1272" t="s">
        <v>1513</v>
      </c>
      <c r="I1272" t="s">
        <v>1514</v>
      </c>
      <c r="J1272" t="s">
        <v>3066</v>
      </c>
      <c r="K1272" t="s">
        <v>3067</v>
      </c>
    </row>
    <row r="1273" spans="8:11" x14ac:dyDescent="0.25">
      <c r="H1273" t="s">
        <v>1513</v>
      </c>
      <c r="I1273" t="s">
        <v>1514</v>
      </c>
      <c r="J1273" t="s">
        <v>3068</v>
      </c>
      <c r="K1273" t="s">
        <v>3069</v>
      </c>
    </row>
    <row r="1274" spans="8:11" x14ac:dyDescent="0.25">
      <c r="H1274" t="s">
        <v>1513</v>
      </c>
      <c r="I1274" t="s">
        <v>1514</v>
      </c>
      <c r="J1274" t="s">
        <v>3070</v>
      </c>
      <c r="K1274" t="s">
        <v>3071</v>
      </c>
    </row>
    <row r="1275" spans="8:11" x14ac:dyDescent="0.25">
      <c r="H1275" t="s">
        <v>1513</v>
      </c>
      <c r="I1275" t="s">
        <v>1514</v>
      </c>
      <c r="J1275" t="s">
        <v>3072</v>
      </c>
      <c r="K1275" t="s">
        <v>3073</v>
      </c>
    </row>
    <row r="1276" spans="8:11" x14ac:dyDescent="0.25">
      <c r="H1276" t="s">
        <v>1513</v>
      </c>
      <c r="I1276" t="s">
        <v>1514</v>
      </c>
      <c r="J1276" t="s">
        <v>3074</v>
      </c>
      <c r="K1276" t="s">
        <v>3075</v>
      </c>
    </row>
    <row r="1277" spans="8:11" x14ac:dyDescent="0.25">
      <c r="H1277" t="s">
        <v>1513</v>
      </c>
      <c r="I1277" t="s">
        <v>1514</v>
      </c>
      <c r="J1277" t="s">
        <v>3076</v>
      </c>
      <c r="K1277" t="s">
        <v>3077</v>
      </c>
    </row>
    <row r="1278" spans="8:11" x14ac:dyDescent="0.25">
      <c r="H1278" t="s">
        <v>1513</v>
      </c>
      <c r="I1278" t="s">
        <v>1514</v>
      </c>
      <c r="J1278" t="s">
        <v>3078</v>
      </c>
      <c r="K1278" t="s">
        <v>3079</v>
      </c>
    </row>
    <row r="1279" spans="8:11" x14ac:dyDescent="0.25">
      <c r="H1279" t="s">
        <v>1513</v>
      </c>
      <c r="I1279" t="s">
        <v>1514</v>
      </c>
      <c r="J1279" t="s">
        <v>3080</v>
      </c>
      <c r="K1279" t="s">
        <v>3081</v>
      </c>
    </row>
    <row r="1280" spans="8:11" x14ac:dyDescent="0.25">
      <c r="H1280" t="s">
        <v>1513</v>
      </c>
      <c r="I1280" t="s">
        <v>1514</v>
      </c>
      <c r="J1280" t="s">
        <v>3082</v>
      </c>
      <c r="K1280" t="s">
        <v>3083</v>
      </c>
    </row>
    <row r="1281" spans="8:11" x14ac:dyDescent="0.25">
      <c r="H1281" t="s">
        <v>1513</v>
      </c>
      <c r="I1281" t="s">
        <v>1514</v>
      </c>
      <c r="J1281" t="s">
        <v>3084</v>
      </c>
      <c r="K1281" t="s">
        <v>3085</v>
      </c>
    </row>
    <row r="1282" spans="8:11" x14ac:dyDescent="0.25">
      <c r="H1282" t="s">
        <v>1513</v>
      </c>
      <c r="I1282" t="s">
        <v>1514</v>
      </c>
      <c r="J1282" t="s">
        <v>3086</v>
      </c>
      <c r="K1282" t="s">
        <v>3087</v>
      </c>
    </row>
    <row r="1283" spans="8:11" x14ac:dyDescent="0.25">
      <c r="H1283" t="s">
        <v>1513</v>
      </c>
      <c r="I1283" t="s">
        <v>1514</v>
      </c>
      <c r="J1283" t="s">
        <v>3088</v>
      </c>
      <c r="K1283" t="s">
        <v>3089</v>
      </c>
    </row>
    <row r="1284" spans="8:11" x14ac:dyDescent="0.25">
      <c r="H1284" t="s">
        <v>1513</v>
      </c>
      <c r="I1284" t="s">
        <v>1514</v>
      </c>
      <c r="J1284" t="s">
        <v>3090</v>
      </c>
      <c r="K1284" t="s">
        <v>3091</v>
      </c>
    </row>
    <row r="1285" spans="8:11" x14ac:dyDescent="0.25">
      <c r="H1285" t="s">
        <v>1513</v>
      </c>
      <c r="I1285" t="s">
        <v>1514</v>
      </c>
      <c r="J1285" t="s">
        <v>3092</v>
      </c>
      <c r="K1285" t="s">
        <v>3093</v>
      </c>
    </row>
    <row r="1286" spans="8:11" x14ac:dyDescent="0.25">
      <c r="H1286" t="s">
        <v>1513</v>
      </c>
      <c r="I1286" t="s">
        <v>1514</v>
      </c>
      <c r="J1286" t="s">
        <v>3094</v>
      </c>
      <c r="K1286" t="s">
        <v>3095</v>
      </c>
    </row>
    <row r="1287" spans="8:11" x14ac:dyDescent="0.25">
      <c r="H1287" t="s">
        <v>1513</v>
      </c>
      <c r="I1287" t="s">
        <v>1514</v>
      </c>
      <c r="J1287" t="s">
        <v>3096</v>
      </c>
      <c r="K1287" t="s">
        <v>3097</v>
      </c>
    </row>
    <row r="1288" spans="8:11" x14ac:dyDescent="0.25">
      <c r="H1288" t="s">
        <v>1513</v>
      </c>
      <c r="I1288" t="s">
        <v>1514</v>
      </c>
      <c r="J1288" t="s">
        <v>3098</v>
      </c>
      <c r="K1288" t="s">
        <v>3099</v>
      </c>
    </row>
    <row r="1289" spans="8:11" x14ac:dyDescent="0.25">
      <c r="H1289" t="s">
        <v>1513</v>
      </c>
      <c r="I1289" t="s">
        <v>1514</v>
      </c>
      <c r="J1289" t="s">
        <v>3100</v>
      </c>
      <c r="K1289" t="s">
        <v>3101</v>
      </c>
    </row>
    <row r="1290" spans="8:11" x14ac:dyDescent="0.25">
      <c r="H1290" t="s">
        <v>1513</v>
      </c>
      <c r="I1290" t="s">
        <v>1514</v>
      </c>
      <c r="J1290" t="s">
        <v>3102</v>
      </c>
      <c r="K1290" t="s">
        <v>3103</v>
      </c>
    </row>
    <row r="1291" spans="8:11" x14ac:dyDescent="0.25">
      <c r="H1291" t="s">
        <v>1513</v>
      </c>
      <c r="I1291" t="s">
        <v>1514</v>
      </c>
      <c r="J1291" t="s">
        <v>3104</v>
      </c>
      <c r="K1291" t="s">
        <v>3105</v>
      </c>
    </row>
    <row r="1292" spans="8:11" x14ac:dyDescent="0.25">
      <c r="H1292" t="s">
        <v>1513</v>
      </c>
      <c r="I1292" t="s">
        <v>1514</v>
      </c>
      <c r="J1292" t="s">
        <v>3106</v>
      </c>
      <c r="K1292" t="s">
        <v>3107</v>
      </c>
    </row>
    <row r="1293" spans="8:11" x14ac:dyDescent="0.25">
      <c r="H1293" t="s">
        <v>1513</v>
      </c>
      <c r="I1293" t="s">
        <v>1514</v>
      </c>
      <c r="J1293" t="s">
        <v>3106</v>
      </c>
      <c r="K1293" t="s">
        <v>3108</v>
      </c>
    </row>
    <row r="1294" spans="8:11" x14ac:dyDescent="0.25">
      <c r="H1294" t="s">
        <v>3109</v>
      </c>
      <c r="I1294" t="s">
        <v>3110</v>
      </c>
      <c r="J1294" t="s">
        <v>3111</v>
      </c>
      <c r="K1294" t="s">
        <v>3112</v>
      </c>
    </row>
    <row r="1295" spans="8:11" x14ac:dyDescent="0.25">
      <c r="H1295" t="s">
        <v>3109</v>
      </c>
      <c r="I1295" t="s">
        <v>3110</v>
      </c>
      <c r="J1295" t="s">
        <v>3113</v>
      </c>
      <c r="K1295" t="s">
        <v>3114</v>
      </c>
    </row>
    <row r="1296" spans="8:11" x14ac:dyDescent="0.25">
      <c r="H1296" t="s">
        <v>3109</v>
      </c>
      <c r="I1296" t="s">
        <v>3110</v>
      </c>
      <c r="J1296" t="s">
        <v>3115</v>
      </c>
      <c r="K1296" t="s">
        <v>3116</v>
      </c>
    </row>
    <row r="1297" spans="8:11" x14ac:dyDescent="0.25">
      <c r="H1297" t="s">
        <v>3109</v>
      </c>
      <c r="I1297" t="s">
        <v>3110</v>
      </c>
      <c r="J1297" t="s">
        <v>3117</v>
      </c>
      <c r="K1297" t="s">
        <v>3118</v>
      </c>
    </row>
    <row r="1298" spans="8:11" x14ac:dyDescent="0.25">
      <c r="H1298" t="s">
        <v>3109</v>
      </c>
      <c r="I1298" t="s">
        <v>3110</v>
      </c>
      <c r="J1298" t="s">
        <v>3119</v>
      </c>
      <c r="K1298" t="s">
        <v>3120</v>
      </c>
    </row>
    <row r="1299" spans="8:11" x14ac:dyDescent="0.25">
      <c r="H1299" t="s">
        <v>3109</v>
      </c>
      <c r="I1299" t="s">
        <v>3110</v>
      </c>
      <c r="J1299" t="s">
        <v>3121</v>
      </c>
      <c r="K1299" t="s">
        <v>3122</v>
      </c>
    </row>
    <row r="1300" spans="8:11" x14ac:dyDescent="0.25">
      <c r="H1300" t="s">
        <v>3109</v>
      </c>
      <c r="I1300" t="s">
        <v>3110</v>
      </c>
      <c r="J1300" t="s">
        <v>3123</v>
      </c>
      <c r="K1300" t="s">
        <v>3124</v>
      </c>
    </row>
    <row r="1301" spans="8:11" x14ac:dyDescent="0.25">
      <c r="H1301" t="s">
        <v>3109</v>
      </c>
      <c r="I1301" t="s">
        <v>3110</v>
      </c>
      <c r="J1301" t="s">
        <v>3125</v>
      </c>
      <c r="K1301" t="s">
        <v>3126</v>
      </c>
    </row>
    <row r="1302" spans="8:11" x14ac:dyDescent="0.25">
      <c r="H1302" t="s">
        <v>3109</v>
      </c>
      <c r="I1302" t="s">
        <v>3110</v>
      </c>
      <c r="J1302" t="s">
        <v>3127</v>
      </c>
      <c r="K1302" t="s">
        <v>3128</v>
      </c>
    </row>
    <row r="1303" spans="8:11" x14ac:dyDescent="0.25">
      <c r="H1303" t="s">
        <v>3109</v>
      </c>
      <c r="I1303" t="s">
        <v>3110</v>
      </c>
      <c r="J1303" t="s">
        <v>3129</v>
      </c>
      <c r="K1303" t="s">
        <v>3130</v>
      </c>
    </row>
    <row r="1304" spans="8:11" x14ac:dyDescent="0.25">
      <c r="H1304" t="s">
        <v>3109</v>
      </c>
      <c r="I1304" t="s">
        <v>3110</v>
      </c>
      <c r="J1304" t="s">
        <v>3131</v>
      </c>
      <c r="K1304" t="s">
        <v>3132</v>
      </c>
    </row>
    <row r="1305" spans="8:11" x14ac:dyDescent="0.25">
      <c r="H1305" t="s">
        <v>3109</v>
      </c>
      <c r="I1305" t="s">
        <v>3110</v>
      </c>
      <c r="J1305" t="s">
        <v>3133</v>
      </c>
      <c r="K1305" t="s">
        <v>3134</v>
      </c>
    </row>
    <row r="1306" spans="8:11" x14ac:dyDescent="0.25">
      <c r="H1306" t="s">
        <v>3109</v>
      </c>
      <c r="I1306" t="s">
        <v>3110</v>
      </c>
      <c r="J1306" t="s">
        <v>3135</v>
      </c>
      <c r="K1306" t="s">
        <v>3136</v>
      </c>
    </row>
    <row r="1307" spans="8:11" x14ac:dyDescent="0.25">
      <c r="H1307" t="s">
        <v>3109</v>
      </c>
      <c r="I1307" t="s">
        <v>3110</v>
      </c>
      <c r="J1307" t="s">
        <v>3137</v>
      </c>
      <c r="K1307" t="s">
        <v>3138</v>
      </c>
    </row>
    <row r="1308" spans="8:11" x14ac:dyDescent="0.25">
      <c r="H1308" t="s">
        <v>3109</v>
      </c>
      <c r="I1308" t="s">
        <v>3110</v>
      </c>
      <c r="J1308" t="s">
        <v>3139</v>
      </c>
      <c r="K1308" t="s">
        <v>3140</v>
      </c>
    </row>
    <row r="1309" spans="8:11" x14ac:dyDescent="0.25">
      <c r="H1309" t="s">
        <v>3109</v>
      </c>
      <c r="I1309" t="s">
        <v>3110</v>
      </c>
      <c r="J1309" t="s">
        <v>3141</v>
      </c>
      <c r="K1309" t="s">
        <v>3142</v>
      </c>
    </row>
    <row r="1310" spans="8:11" x14ac:dyDescent="0.25">
      <c r="H1310" t="s">
        <v>3109</v>
      </c>
      <c r="I1310" t="s">
        <v>3110</v>
      </c>
      <c r="J1310" t="s">
        <v>3143</v>
      </c>
      <c r="K1310" t="s">
        <v>3144</v>
      </c>
    </row>
    <row r="1311" spans="8:11" x14ac:dyDescent="0.25">
      <c r="H1311" t="s">
        <v>3109</v>
      </c>
      <c r="I1311" t="s">
        <v>3110</v>
      </c>
      <c r="J1311" t="s">
        <v>3110</v>
      </c>
      <c r="K1311" t="s">
        <v>3145</v>
      </c>
    </row>
    <row r="1312" spans="8:11" x14ac:dyDescent="0.25">
      <c r="H1312" t="s">
        <v>3109</v>
      </c>
      <c r="I1312" t="s">
        <v>3110</v>
      </c>
      <c r="J1312" t="s">
        <v>3110</v>
      </c>
      <c r="K1312" t="s">
        <v>3146</v>
      </c>
    </row>
    <row r="1313" spans="8:11" x14ac:dyDescent="0.25">
      <c r="H1313" t="s">
        <v>3109</v>
      </c>
      <c r="I1313" t="s">
        <v>3110</v>
      </c>
      <c r="J1313" t="s">
        <v>3110</v>
      </c>
      <c r="K1313" t="s">
        <v>3147</v>
      </c>
    </row>
    <row r="1314" spans="8:11" x14ac:dyDescent="0.25">
      <c r="H1314" t="s">
        <v>3109</v>
      </c>
      <c r="I1314" t="s">
        <v>3110</v>
      </c>
      <c r="J1314" t="s">
        <v>3110</v>
      </c>
      <c r="K1314" t="s">
        <v>3148</v>
      </c>
    </row>
    <row r="1315" spans="8:11" x14ac:dyDescent="0.25">
      <c r="H1315" t="s">
        <v>3109</v>
      </c>
      <c r="I1315" t="s">
        <v>3110</v>
      </c>
      <c r="J1315" t="s">
        <v>3149</v>
      </c>
      <c r="K1315" t="s">
        <v>3150</v>
      </c>
    </row>
    <row r="1316" spans="8:11" x14ac:dyDescent="0.25">
      <c r="H1316" t="s">
        <v>3109</v>
      </c>
      <c r="I1316" t="s">
        <v>3110</v>
      </c>
      <c r="J1316" t="s">
        <v>3151</v>
      </c>
      <c r="K1316" t="s">
        <v>3152</v>
      </c>
    </row>
    <row r="1317" spans="8:11" x14ac:dyDescent="0.25">
      <c r="H1317" t="s">
        <v>3153</v>
      </c>
      <c r="I1317" t="s">
        <v>3154</v>
      </c>
      <c r="J1317" t="s">
        <v>3155</v>
      </c>
      <c r="K1317" t="s">
        <v>3156</v>
      </c>
    </row>
    <row r="1318" spans="8:11" x14ac:dyDescent="0.25">
      <c r="H1318" t="s">
        <v>3153</v>
      </c>
      <c r="I1318" t="s">
        <v>3154</v>
      </c>
      <c r="J1318" t="s">
        <v>3157</v>
      </c>
      <c r="K1318" t="s">
        <v>3158</v>
      </c>
    </row>
    <row r="1319" spans="8:11" x14ac:dyDescent="0.25">
      <c r="H1319" t="s">
        <v>3153</v>
      </c>
      <c r="I1319" t="s">
        <v>3154</v>
      </c>
      <c r="J1319" t="s">
        <v>3159</v>
      </c>
      <c r="K1319" t="s">
        <v>3160</v>
      </c>
    </row>
    <row r="1320" spans="8:11" x14ac:dyDescent="0.25">
      <c r="H1320" t="s">
        <v>3153</v>
      </c>
      <c r="I1320" t="s">
        <v>3154</v>
      </c>
      <c r="J1320" t="s">
        <v>3161</v>
      </c>
      <c r="K1320" t="s">
        <v>3162</v>
      </c>
    </row>
    <row r="1321" spans="8:11" x14ac:dyDescent="0.25">
      <c r="H1321" t="s">
        <v>3153</v>
      </c>
      <c r="I1321" t="s">
        <v>3154</v>
      </c>
      <c r="J1321" t="s">
        <v>3161</v>
      </c>
      <c r="K1321" t="s">
        <v>3163</v>
      </c>
    </row>
    <row r="1322" spans="8:11" x14ac:dyDescent="0.25">
      <c r="H1322" t="s">
        <v>3153</v>
      </c>
      <c r="I1322" t="s">
        <v>3154</v>
      </c>
      <c r="J1322" t="s">
        <v>3164</v>
      </c>
      <c r="K1322" t="s">
        <v>3165</v>
      </c>
    </row>
    <row r="1323" spans="8:11" x14ac:dyDescent="0.25">
      <c r="H1323" t="s">
        <v>3153</v>
      </c>
      <c r="I1323" t="s">
        <v>3154</v>
      </c>
      <c r="J1323" t="s">
        <v>3166</v>
      </c>
      <c r="K1323" t="s">
        <v>3167</v>
      </c>
    </row>
    <row r="1324" spans="8:11" x14ac:dyDescent="0.25">
      <c r="H1324" t="s">
        <v>3153</v>
      </c>
      <c r="I1324" t="s">
        <v>3154</v>
      </c>
      <c r="J1324" t="s">
        <v>3168</v>
      </c>
      <c r="K1324" t="s">
        <v>3169</v>
      </c>
    </row>
    <row r="1325" spans="8:11" x14ac:dyDescent="0.25">
      <c r="H1325" t="s">
        <v>3153</v>
      </c>
      <c r="I1325" t="s">
        <v>3154</v>
      </c>
      <c r="J1325" t="s">
        <v>3170</v>
      </c>
      <c r="K1325" t="s">
        <v>3171</v>
      </c>
    </row>
    <row r="1326" spans="8:11" x14ac:dyDescent="0.25">
      <c r="H1326" t="s">
        <v>3153</v>
      </c>
      <c r="I1326" t="s">
        <v>3154</v>
      </c>
      <c r="J1326" t="s">
        <v>3172</v>
      </c>
      <c r="K1326" t="s">
        <v>3173</v>
      </c>
    </row>
    <row r="1327" spans="8:11" x14ac:dyDescent="0.25">
      <c r="H1327" t="s">
        <v>3153</v>
      </c>
      <c r="I1327" t="s">
        <v>3154</v>
      </c>
      <c r="J1327" t="s">
        <v>3174</v>
      </c>
      <c r="K1327" t="s">
        <v>3175</v>
      </c>
    </row>
    <row r="1328" spans="8:11" x14ac:dyDescent="0.25">
      <c r="H1328" t="s">
        <v>3153</v>
      </c>
      <c r="I1328" t="s">
        <v>3154</v>
      </c>
      <c r="J1328" t="s">
        <v>3176</v>
      </c>
      <c r="K1328" t="s">
        <v>3177</v>
      </c>
    </row>
    <row r="1329" spans="8:11" x14ac:dyDescent="0.25">
      <c r="H1329" t="s">
        <v>3153</v>
      </c>
      <c r="I1329" t="s">
        <v>3154</v>
      </c>
      <c r="J1329" t="s">
        <v>3178</v>
      </c>
      <c r="K1329" t="s">
        <v>3179</v>
      </c>
    </row>
    <row r="1330" spans="8:11" x14ac:dyDescent="0.25">
      <c r="H1330" t="s">
        <v>3153</v>
      </c>
      <c r="I1330" t="s">
        <v>3154</v>
      </c>
      <c r="J1330" t="s">
        <v>3180</v>
      </c>
      <c r="K1330" t="s">
        <v>3181</v>
      </c>
    </row>
    <row r="1331" spans="8:11" x14ac:dyDescent="0.25">
      <c r="H1331" t="s">
        <v>3153</v>
      </c>
      <c r="I1331" t="s">
        <v>3154</v>
      </c>
      <c r="J1331" t="s">
        <v>3182</v>
      </c>
      <c r="K1331" t="s">
        <v>3183</v>
      </c>
    </row>
    <row r="1332" spans="8:11" x14ac:dyDescent="0.25">
      <c r="H1332" t="s">
        <v>3153</v>
      </c>
      <c r="I1332" t="s">
        <v>3154</v>
      </c>
      <c r="J1332" t="s">
        <v>3184</v>
      </c>
      <c r="K1332" t="s">
        <v>3185</v>
      </c>
    </row>
    <row r="1333" spans="8:11" x14ac:dyDescent="0.25">
      <c r="H1333" t="s">
        <v>3153</v>
      </c>
      <c r="I1333" t="s">
        <v>3154</v>
      </c>
      <c r="J1333" t="s">
        <v>3186</v>
      </c>
      <c r="K1333" t="s">
        <v>3187</v>
      </c>
    </row>
    <row r="1334" spans="8:11" x14ac:dyDescent="0.25">
      <c r="H1334" t="s">
        <v>3153</v>
      </c>
      <c r="I1334" t="s">
        <v>3154</v>
      </c>
      <c r="J1334" t="s">
        <v>3188</v>
      </c>
      <c r="K1334" t="s">
        <v>3189</v>
      </c>
    </row>
    <row r="1335" spans="8:11" x14ac:dyDescent="0.25">
      <c r="H1335" t="s">
        <v>3153</v>
      </c>
      <c r="I1335" t="s">
        <v>3154</v>
      </c>
      <c r="J1335" t="s">
        <v>3190</v>
      </c>
      <c r="K1335" t="s">
        <v>3191</v>
      </c>
    </row>
    <row r="1336" spans="8:11" x14ac:dyDescent="0.25">
      <c r="H1336" t="s">
        <v>3153</v>
      </c>
      <c r="I1336" t="s">
        <v>3154</v>
      </c>
      <c r="J1336" t="s">
        <v>3192</v>
      </c>
      <c r="K1336" t="s">
        <v>3193</v>
      </c>
    </row>
    <row r="1337" spans="8:11" x14ac:dyDescent="0.25">
      <c r="H1337" t="s">
        <v>3153</v>
      </c>
      <c r="I1337" t="s">
        <v>3154</v>
      </c>
      <c r="J1337" t="s">
        <v>3166</v>
      </c>
      <c r="K1337" t="s">
        <v>3194</v>
      </c>
    </row>
    <row r="1338" spans="8:11" x14ac:dyDescent="0.25">
      <c r="H1338" t="s">
        <v>3153</v>
      </c>
      <c r="I1338" t="s">
        <v>3154</v>
      </c>
      <c r="J1338" t="s">
        <v>3195</v>
      </c>
      <c r="K1338" t="s">
        <v>3196</v>
      </c>
    </row>
    <row r="1339" spans="8:11" x14ac:dyDescent="0.25">
      <c r="H1339" t="s">
        <v>3153</v>
      </c>
      <c r="I1339" t="s">
        <v>3154</v>
      </c>
      <c r="J1339" t="s">
        <v>3197</v>
      </c>
      <c r="K1339" t="s">
        <v>3198</v>
      </c>
    </row>
    <row r="1340" spans="8:11" x14ac:dyDescent="0.25">
      <c r="H1340" t="s">
        <v>3153</v>
      </c>
      <c r="I1340" t="s">
        <v>3154</v>
      </c>
      <c r="J1340" t="s">
        <v>3199</v>
      </c>
      <c r="K1340" t="s">
        <v>3200</v>
      </c>
    </row>
    <row r="1341" spans="8:11" x14ac:dyDescent="0.25">
      <c r="H1341" t="s">
        <v>3201</v>
      </c>
      <c r="I1341" t="s">
        <v>3202</v>
      </c>
      <c r="J1341" t="s">
        <v>3203</v>
      </c>
      <c r="K1341" t="s">
        <v>3204</v>
      </c>
    </row>
    <row r="1342" spans="8:11" x14ac:dyDescent="0.25">
      <c r="H1342" t="s">
        <v>3201</v>
      </c>
      <c r="I1342" t="s">
        <v>3202</v>
      </c>
      <c r="J1342" t="s">
        <v>3205</v>
      </c>
      <c r="K1342" t="s">
        <v>3206</v>
      </c>
    </row>
    <row r="1343" spans="8:11" x14ac:dyDescent="0.25">
      <c r="H1343" t="s">
        <v>3201</v>
      </c>
      <c r="I1343" t="s">
        <v>3202</v>
      </c>
      <c r="J1343" t="s">
        <v>3207</v>
      </c>
      <c r="K1343" t="s">
        <v>3208</v>
      </c>
    </row>
    <row r="1344" spans="8:11" x14ac:dyDescent="0.25">
      <c r="H1344" t="s">
        <v>3201</v>
      </c>
      <c r="I1344" t="s">
        <v>3202</v>
      </c>
      <c r="J1344" t="s">
        <v>3209</v>
      </c>
      <c r="K1344" t="s">
        <v>3210</v>
      </c>
    </row>
    <row r="1345" spans="8:11" x14ac:dyDescent="0.25">
      <c r="H1345" t="s">
        <v>3201</v>
      </c>
      <c r="I1345" t="s">
        <v>3202</v>
      </c>
      <c r="J1345" t="s">
        <v>3211</v>
      </c>
      <c r="K1345" t="s">
        <v>3212</v>
      </c>
    </row>
    <row r="1346" spans="8:11" x14ac:dyDescent="0.25">
      <c r="H1346" t="s">
        <v>3201</v>
      </c>
      <c r="I1346" t="s">
        <v>3202</v>
      </c>
      <c r="J1346" t="s">
        <v>3213</v>
      </c>
      <c r="K1346" t="s">
        <v>3214</v>
      </c>
    </row>
    <row r="1347" spans="8:11" x14ac:dyDescent="0.25">
      <c r="H1347" t="s">
        <v>3201</v>
      </c>
      <c r="I1347" t="s">
        <v>3202</v>
      </c>
      <c r="J1347" t="s">
        <v>2341</v>
      </c>
      <c r="K1347" t="s">
        <v>3215</v>
      </c>
    </row>
    <row r="1348" spans="8:11" x14ac:dyDescent="0.25">
      <c r="H1348" t="s">
        <v>3201</v>
      </c>
      <c r="I1348" t="s">
        <v>3202</v>
      </c>
      <c r="J1348" t="s">
        <v>3216</v>
      </c>
      <c r="K1348" t="s">
        <v>3217</v>
      </c>
    </row>
    <row r="1349" spans="8:11" x14ac:dyDescent="0.25">
      <c r="H1349" t="s">
        <v>3201</v>
      </c>
      <c r="I1349" t="s">
        <v>3202</v>
      </c>
      <c r="J1349" t="s">
        <v>3216</v>
      </c>
      <c r="K1349" t="s">
        <v>3218</v>
      </c>
    </row>
    <row r="1350" spans="8:11" x14ac:dyDescent="0.25">
      <c r="H1350" t="s">
        <v>3219</v>
      </c>
      <c r="I1350" t="s">
        <v>3220</v>
      </c>
      <c r="J1350" t="s">
        <v>3221</v>
      </c>
      <c r="K1350" t="s">
        <v>3222</v>
      </c>
    </row>
    <row r="1351" spans="8:11" x14ac:dyDescent="0.25">
      <c r="H1351" t="s">
        <v>3219</v>
      </c>
      <c r="I1351" t="s">
        <v>3220</v>
      </c>
      <c r="J1351" t="s">
        <v>3223</v>
      </c>
      <c r="K1351" t="s">
        <v>3224</v>
      </c>
    </row>
    <row r="1352" spans="8:11" x14ac:dyDescent="0.25">
      <c r="H1352" t="s">
        <v>3219</v>
      </c>
      <c r="I1352" t="s">
        <v>3220</v>
      </c>
      <c r="J1352" t="s">
        <v>3225</v>
      </c>
      <c r="K1352" t="s">
        <v>3226</v>
      </c>
    </row>
    <row r="1353" spans="8:11" x14ac:dyDescent="0.25">
      <c r="H1353" t="s">
        <v>3219</v>
      </c>
      <c r="I1353" t="s">
        <v>3220</v>
      </c>
      <c r="J1353" t="s">
        <v>3227</v>
      </c>
      <c r="K1353" t="s">
        <v>3228</v>
      </c>
    </row>
    <row r="1354" spans="8:11" x14ac:dyDescent="0.25">
      <c r="H1354" t="s">
        <v>3219</v>
      </c>
      <c r="I1354" t="s">
        <v>3220</v>
      </c>
      <c r="J1354" t="s">
        <v>3229</v>
      </c>
      <c r="K1354" t="s">
        <v>3230</v>
      </c>
    </row>
    <row r="1355" spans="8:11" x14ac:dyDescent="0.25">
      <c r="H1355" t="s">
        <v>3219</v>
      </c>
      <c r="I1355" t="s">
        <v>3220</v>
      </c>
      <c r="J1355" t="s">
        <v>3231</v>
      </c>
      <c r="K1355" t="s">
        <v>3232</v>
      </c>
    </row>
    <row r="1356" spans="8:11" x14ac:dyDescent="0.25">
      <c r="H1356" t="s">
        <v>3219</v>
      </c>
      <c r="I1356" t="s">
        <v>3220</v>
      </c>
      <c r="J1356" t="s">
        <v>3233</v>
      </c>
      <c r="K1356" t="s">
        <v>3234</v>
      </c>
    </row>
    <row r="1357" spans="8:11" x14ac:dyDescent="0.25">
      <c r="H1357" t="s">
        <v>3219</v>
      </c>
      <c r="I1357" t="s">
        <v>3220</v>
      </c>
      <c r="J1357" t="s">
        <v>3220</v>
      </c>
      <c r="K1357" t="s">
        <v>3235</v>
      </c>
    </row>
    <row r="1358" spans="8:11" x14ac:dyDescent="0.25">
      <c r="H1358" t="s">
        <v>3219</v>
      </c>
      <c r="I1358" t="s">
        <v>3220</v>
      </c>
      <c r="J1358" t="s">
        <v>3236</v>
      </c>
      <c r="K1358" t="s">
        <v>3237</v>
      </c>
    </row>
    <row r="1359" spans="8:11" x14ac:dyDescent="0.25">
      <c r="H1359" t="s">
        <v>3219</v>
      </c>
      <c r="I1359" t="s">
        <v>3220</v>
      </c>
      <c r="J1359" t="s">
        <v>3238</v>
      </c>
      <c r="K1359" t="s">
        <v>3239</v>
      </c>
    </row>
    <row r="1360" spans="8:11" x14ac:dyDescent="0.25">
      <c r="H1360" t="s">
        <v>3219</v>
      </c>
      <c r="I1360" t="s">
        <v>3220</v>
      </c>
      <c r="J1360" t="s">
        <v>3240</v>
      </c>
      <c r="K1360" t="s">
        <v>3241</v>
      </c>
    </row>
    <row r="1361" spans="8:11" x14ac:dyDescent="0.25">
      <c r="H1361" t="s">
        <v>3242</v>
      </c>
      <c r="I1361" t="s">
        <v>3243</v>
      </c>
      <c r="J1361" t="s">
        <v>3244</v>
      </c>
      <c r="K1361" t="s">
        <v>3245</v>
      </c>
    </row>
    <row r="1362" spans="8:11" x14ac:dyDescent="0.25">
      <c r="H1362" t="s">
        <v>3242</v>
      </c>
      <c r="I1362" t="s">
        <v>3243</v>
      </c>
      <c r="J1362" t="s">
        <v>3246</v>
      </c>
      <c r="K1362" t="s">
        <v>3247</v>
      </c>
    </row>
    <row r="1363" spans="8:11" x14ac:dyDescent="0.25">
      <c r="H1363" t="s">
        <v>3242</v>
      </c>
      <c r="I1363" t="s">
        <v>3243</v>
      </c>
      <c r="J1363" t="s">
        <v>3248</v>
      </c>
      <c r="K1363" t="s">
        <v>3249</v>
      </c>
    </row>
    <row r="1364" spans="8:11" x14ac:dyDescent="0.25">
      <c r="H1364" t="s">
        <v>3242</v>
      </c>
      <c r="I1364" t="s">
        <v>3243</v>
      </c>
      <c r="J1364" t="s">
        <v>3250</v>
      </c>
      <c r="K1364" t="s">
        <v>3251</v>
      </c>
    </row>
    <row r="1365" spans="8:11" x14ac:dyDescent="0.25">
      <c r="H1365" t="s">
        <v>3242</v>
      </c>
      <c r="I1365" t="s">
        <v>3243</v>
      </c>
      <c r="J1365" t="s">
        <v>3252</v>
      </c>
      <c r="K1365" t="s">
        <v>3253</v>
      </c>
    </row>
    <row r="1366" spans="8:11" x14ac:dyDescent="0.25">
      <c r="H1366" t="s">
        <v>3242</v>
      </c>
      <c r="I1366" t="s">
        <v>3243</v>
      </c>
      <c r="J1366" t="s">
        <v>3254</v>
      </c>
      <c r="K1366" t="s">
        <v>3255</v>
      </c>
    </row>
    <row r="1367" spans="8:11" x14ac:dyDescent="0.25">
      <c r="H1367" t="s">
        <v>3242</v>
      </c>
      <c r="I1367" t="s">
        <v>3243</v>
      </c>
      <c r="J1367" t="s">
        <v>3256</v>
      </c>
      <c r="K1367" t="s">
        <v>3257</v>
      </c>
    </row>
    <row r="1368" spans="8:11" x14ac:dyDescent="0.25">
      <c r="H1368" t="s">
        <v>3242</v>
      </c>
      <c r="I1368" t="s">
        <v>3243</v>
      </c>
      <c r="J1368" t="s">
        <v>3258</v>
      </c>
      <c r="K1368" t="s">
        <v>3259</v>
      </c>
    </row>
    <row r="1369" spans="8:11" x14ac:dyDescent="0.25">
      <c r="H1369" t="s">
        <v>3242</v>
      </c>
      <c r="I1369" t="s">
        <v>3243</v>
      </c>
      <c r="J1369" t="s">
        <v>3260</v>
      </c>
      <c r="K1369" t="s">
        <v>3261</v>
      </c>
    </row>
    <row r="1370" spans="8:11" x14ac:dyDescent="0.25">
      <c r="H1370" t="s">
        <v>3242</v>
      </c>
      <c r="I1370" t="s">
        <v>3243</v>
      </c>
      <c r="J1370" t="s">
        <v>3262</v>
      </c>
      <c r="K1370" t="s">
        <v>3263</v>
      </c>
    </row>
    <row r="1371" spans="8:11" x14ac:dyDescent="0.25">
      <c r="H1371" t="s">
        <v>3242</v>
      </c>
      <c r="I1371" t="s">
        <v>3243</v>
      </c>
      <c r="J1371" t="s">
        <v>3264</v>
      </c>
      <c r="K1371" t="s">
        <v>3265</v>
      </c>
    </row>
    <row r="1372" spans="8:11" x14ac:dyDescent="0.25">
      <c r="H1372" t="s">
        <v>3242</v>
      </c>
      <c r="I1372" t="s">
        <v>3243</v>
      </c>
      <c r="J1372" t="s">
        <v>3243</v>
      </c>
      <c r="K1372" t="s">
        <v>3266</v>
      </c>
    </row>
    <row r="1373" spans="8:11" x14ac:dyDescent="0.25">
      <c r="H1373" t="s">
        <v>3242</v>
      </c>
      <c r="I1373" t="s">
        <v>3243</v>
      </c>
      <c r="J1373" t="s">
        <v>3243</v>
      </c>
      <c r="K1373" t="s">
        <v>3267</v>
      </c>
    </row>
    <row r="1374" spans="8:11" x14ac:dyDescent="0.25">
      <c r="H1374" t="s">
        <v>3242</v>
      </c>
      <c r="I1374" t="s">
        <v>3243</v>
      </c>
      <c r="J1374" t="s">
        <v>3268</v>
      </c>
      <c r="K1374" t="s">
        <v>3269</v>
      </c>
    </row>
    <row r="1375" spans="8:11" x14ac:dyDescent="0.25">
      <c r="H1375" t="s">
        <v>3242</v>
      </c>
      <c r="I1375" t="s">
        <v>3243</v>
      </c>
      <c r="J1375" t="s">
        <v>3268</v>
      </c>
      <c r="K1375" t="s">
        <v>3270</v>
      </c>
    </row>
    <row r="1376" spans="8:11" x14ac:dyDescent="0.25">
      <c r="H1376" t="s">
        <v>3242</v>
      </c>
      <c r="I1376" t="s">
        <v>3243</v>
      </c>
      <c r="J1376" t="s">
        <v>3271</v>
      </c>
      <c r="K1376" t="s">
        <v>3272</v>
      </c>
    </row>
    <row r="1377" spans="8:11" x14ac:dyDescent="0.25">
      <c r="H1377" t="s">
        <v>3273</v>
      </c>
      <c r="I1377" t="s">
        <v>1046</v>
      </c>
      <c r="J1377" t="s">
        <v>3274</v>
      </c>
      <c r="K1377" t="s">
        <v>3275</v>
      </c>
    </row>
    <row r="1378" spans="8:11" x14ac:dyDescent="0.25">
      <c r="H1378" t="s">
        <v>3273</v>
      </c>
      <c r="I1378" t="s">
        <v>1046</v>
      </c>
      <c r="J1378" t="s">
        <v>3276</v>
      </c>
      <c r="K1378" t="s">
        <v>3277</v>
      </c>
    </row>
    <row r="1379" spans="8:11" x14ac:dyDescent="0.25">
      <c r="H1379" t="s">
        <v>3273</v>
      </c>
      <c r="I1379" t="s">
        <v>1046</v>
      </c>
      <c r="J1379" t="s">
        <v>3278</v>
      </c>
      <c r="K1379" t="s">
        <v>3279</v>
      </c>
    </row>
    <row r="1380" spans="8:11" x14ac:dyDescent="0.25">
      <c r="H1380" t="s">
        <v>3273</v>
      </c>
      <c r="I1380" t="s">
        <v>1046</v>
      </c>
      <c r="J1380" t="s">
        <v>3280</v>
      </c>
      <c r="K1380" t="s">
        <v>3281</v>
      </c>
    </row>
    <row r="1381" spans="8:11" x14ac:dyDescent="0.25">
      <c r="H1381" t="s">
        <v>3273</v>
      </c>
      <c r="I1381" t="s">
        <v>1046</v>
      </c>
      <c r="J1381" t="s">
        <v>3282</v>
      </c>
      <c r="K1381" t="s">
        <v>3283</v>
      </c>
    </row>
    <row r="1382" spans="8:11" x14ac:dyDescent="0.25">
      <c r="H1382" t="s">
        <v>3273</v>
      </c>
      <c r="I1382" t="s">
        <v>1046</v>
      </c>
      <c r="J1382" t="s">
        <v>3284</v>
      </c>
      <c r="K1382" t="s">
        <v>3285</v>
      </c>
    </row>
    <row r="1383" spans="8:11" x14ac:dyDescent="0.25">
      <c r="H1383" t="s">
        <v>3273</v>
      </c>
      <c r="I1383" t="s">
        <v>1046</v>
      </c>
      <c r="J1383" t="s">
        <v>3286</v>
      </c>
      <c r="K1383" t="s">
        <v>3287</v>
      </c>
    </row>
    <row r="1384" spans="8:11" x14ac:dyDescent="0.25">
      <c r="H1384" t="s">
        <v>3273</v>
      </c>
      <c r="I1384" t="s">
        <v>1046</v>
      </c>
      <c r="J1384" t="s">
        <v>3288</v>
      </c>
      <c r="K1384" t="s">
        <v>3289</v>
      </c>
    </row>
    <row r="1385" spans="8:11" x14ac:dyDescent="0.25">
      <c r="H1385" t="s">
        <v>3273</v>
      </c>
      <c r="I1385" t="s">
        <v>1046</v>
      </c>
      <c r="J1385" t="s">
        <v>3290</v>
      </c>
      <c r="K1385" t="s">
        <v>3291</v>
      </c>
    </row>
    <row r="1386" spans="8:11" x14ac:dyDescent="0.25">
      <c r="H1386" t="s">
        <v>3273</v>
      </c>
      <c r="I1386" t="s">
        <v>1046</v>
      </c>
      <c r="J1386" t="s">
        <v>3292</v>
      </c>
      <c r="K1386" t="s">
        <v>3293</v>
      </c>
    </row>
    <row r="1387" spans="8:11" x14ac:dyDescent="0.25">
      <c r="H1387" t="s">
        <v>3273</v>
      </c>
      <c r="I1387" t="s">
        <v>1046</v>
      </c>
      <c r="J1387" t="s">
        <v>3294</v>
      </c>
      <c r="K1387" t="s">
        <v>3295</v>
      </c>
    </row>
    <row r="1388" spans="8:11" x14ac:dyDescent="0.25">
      <c r="H1388" t="s">
        <v>3273</v>
      </c>
      <c r="I1388" t="s">
        <v>1046</v>
      </c>
      <c r="J1388" t="s">
        <v>3296</v>
      </c>
      <c r="K1388" t="s">
        <v>3297</v>
      </c>
    </row>
    <row r="1389" spans="8:11" x14ac:dyDescent="0.25">
      <c r="H1389" t="s">
        <v>3273</v>
      </c>
      <c r="I1389" t="s">
        <v>1046</v>
      </c>
      <c r="J1389" t="s">
        <v>3298</v>
      </c>
      <c r="K1389" t="s">
        <v>3299</v>
      </c>
    </row>
    <row r="1390" spans="8:11" x14ac:dyDescent="0.25">
      <c r="H1390" t="s">
        <v>3273</v>
      </c>
      <c r="I1390" t="s">
        <v>1046</v>
      </c>
      <c r="J1390" t="s">
        <v>3300</v>
      </c>
      <c r="K1390" t="s">
        <v>3301</v>
      </c>
    </row>
    <row r="1391" spans="8:11" x14ac:dyDescent="0.25">
      <c r="H1391" t="s">
        <v>3273</v>
      </c>
      <c r="I1391" t="s">
        <v>1046</v>
      </c>
      <c r="J1391" t="s">
        <v>3302</v>
      </c>
      <c r="K1391" t="s">
        <v>3303</v>
      </c>
    </row>
    <row r="1392" spans="8:11" x14ac:dyDescent="0.25">
      <c r="H1392" t="s">
        <v>3273</v>
      </c>
      <c r="I1392" t="s">
        <v>1046</v>
      </c>
      <c r="J1392" t="s">
        <v>3304</v>
      </c>
      <c r="K1392" t="s">
        <v>3305</v>
      </c>
    </row>
    <row r="1393" spans="8:11" x14ac:dyDescent="0.25">
      <c r="H1393" t="s">
        <v>3273</v>
      </c>
      <c r="I1393" t="s">
        <v>1046</v>
      </c>
      <c r="J1393" t="s">
        <v>3306</v>
      </c>
      <c r="K1393" t="s">
        <v>3307</v>
      </c>
    </row>
    <row r="1394" spans="8:11" x14ac:dyDescent="0.25">
      <c r="H1394" t="s">
        <v>3273</v>
      </c>
      <c r="I1394" t="s">
        <v>1046</v>
      </c>
      <c r="J1394" t="s">
        <v>3308</v>
      </c>
      <c r="K1394" t="s">
        <v>3309</v>
      </c>
    </row>
    <row r="1395" spans="8:11" x14ac:dyDescent="0.25">
      <c r="H1395" t="s">
        <v>3273</v>
      </c>
      <c r="I1395" t="s">
        <v>1046</v>
      </c>
      <c r="J1395" t="s">
        <v>3310</v>
      </c>
      <c r="K1395" t="s">
        <v>3311</v>
      </c>
    </row>
    <row r="1396" spans="8:11" x14ac:dyDescent="0.25">
      <c r="H1396" t="s">
        <v>3273</v>
      </c>
      <c r="I1396" t="s">
        <v>1046</v>
      </c>
      <c r="J1396" t="s">
        <v>3312</v>
      </c>
      <c r="K1396" t="s">
        <v>3313</v>
      </c>
    </row>
    <row r="1397" spans="8:11" x14ac:dyDescent="0.25">
      <c r="H1397" t="s">
        <v>3273</v>
      </c>
      <c r="I1397" t="s">
        <v>1046</v>
      </c>
      <c r="J1397" t="s">
        <v>3314</v>
      </c>
      <c r="K1397" t="s">
        <v>3315</v>
      </c>
    </row>
    <row r="1398" spans="8:11" x14ac:dyDescent="0.25">
      <c r="H1398" t="s">
        <v>3273</v>
      </c>
      <c r="I1398" t="s">
        <v>1046</v>
      </c>
      <c r="J1398" t="s">
        <v>3316</v>
      </c>
      <c r="K1398" t="s">
        <v>3317</v>
      </c>
    </row>
    <row r="1399" spans="8:11" x14ac:dyDescent="0.25">
      <c r="H1399" t="s">
        <v>3273</v>
      </c>
      <c r="I1399" t="s">
        <v>1046</v>
      </c>
      <c r="J1399" t="s">
        <v>3318</v>
      </c>
      <c r="K1399" t="s">
        <v>3319</v>
      </c>
    </row>
    <row r="1400" spans="8:11" x14ac:dyDescent="0.25">
      <c r="H1400" t="s">
        <v>3273</v>
      </c>
      <c r="I1400" t="s">
        <v>1046</v>
      </c>
      <c r="J1400" t="s">
        <v>3320</v>
      </c>
      <c r="K1400" t="s">
        <v>3321</v>
      </c>
    </row>
    <row r="1401" spans="8:11" x14ac:dyDescent="0.25">
      <c r="H1401" t="s">
        <v>3273</v>
      </c>
      <c r="I1401" t="s">
        <v>1046</v>
      </c>
      <c r="J1401" t="s">
        <v>3322</v>
      </c>
      <c r="K1401" t="s">
        <v>3323</v>
      </c>
    </row>
    <row r="1402" spans="8:11" x14ac:dyDescent="0.25">
      <c r="H1402" t="s">
        <v>3273</v>
      </c>
      <c r="I1402" t="s">
        <v>1046</v>
      </c>
      <c r="J1402" t="s">
        <v>3308</v>
      </c>
      <c r="K1402" t="s">
        <v>3324</v>
      </c>
    </row>
    <row r="1403" spans="8:11" x14ac:dyDescent="0.25">
      <c r="H1403" t="s">
        <v>3273</v>
      </c>
      <c r="I1403" t="s">
        <v>1046</v>
      </c>
      <c r="J1403" t="s">
        <v>3322</v>
      </c>
      <c r="K1403" t="s">
        <v>3325</v>
      </c>
    </row>
    <row r="1404" spans="8:11" x14ac:dyDescent="0.25">
      <c r="H1404" t="s">
        <v>3273</v>
      </c>
      <c r="I1404" t="s">
        <v>1046</v>
      </c>
      <c r="J1404" t="s">
        <v>3326</v>
      </c>
      <c r="K1404" t="s">
        <v>3327</v>
      </c>
    </row>
    <row r="1405" spans="8:11" x14ac:dyDescent="0.25">
      <c r="H1405" t="s">
        <v>3273</v>
      </c>
      <c r="I1405" t="s">
        <v>1046</v>
      </c>
      <c r="J1405" t="s">
        <v>3328</v>
      </c>
      <c r="K1405" t="s">
        <v>3329</v>
      </c>
    </row>
    <row r="1406" spans="8:11" x14ac:dyDescent="0.25">
      <c r="H1406" t="s">
        <v>3273</v>
      </c>
      <c r="I1406" t="s">
        <v>1046</v>
      </c>
      <c r="J1406" t="s">
        <v>3330</v>
      </c>
      <c r="K1406" t="s">
        <v>3331</v>
      </c>
    </row>
    <row r="1407" spans="8:11" x14ac:dyDescent="0.25">
      <c r="H1407" t="s">
        <v>3273</v>
      </c>
      <c r="I1407" t="s">
        <v>1046</v>
      </c>
      <c r="J1407" t="s">
        <v>3332</v>
      </c>
      <c r="K1407" t="s">
        <v>3333</v>
      </c>
    </row>
    <row r="1408" spans="8:11" x14ac:dyDescent="0.25">
      <c r="H1408" t="s">
        <v>3273</v>
      </c>
      <c r="I1408" t="s">
        <v>1046</v>
      </c>
      <c r="J1408" t="s">
        <v>3334</v>
      </c>
      <c r="K1408" t="s">
        <v>3335</v>
      </c>
    </row>
    <row r="1409" spans="8:11" x14ac:dyDescent="0.25">
      <c r="H1409" t="s">
        <v>3273</v>
      </c>
      <c r="I1409" t="s">
        <v>1046</v>
      </c>
      <c r="J1409" t="s">
        <v>3336</v>
      </c>
      <c r="K1409" t="s">
        <v>3337</v>
      </c>
    </row>
    <row r="1410" spans="8:11" x14ac:dyDescent="0.25">
      <c r="H1410" t="s">
        <v>3273</v>
      </c>
      <c r="I1410" t="s">
        <v>1046</v>
      </c>
      <c r="J1410" t="s">
        <v>3338</v>
      </c>
      <c r="K1410" t="s">
        <v>3339</v>
      </c>
    </row>
    <row r="1411" spans="8:11" x14ac:dyDescent="0.25">
      <c r="H1411" t="s">
        <v>3273</v>
      </c>
      <c r="I1411" t="s">
        <v>1046</v>
      </c>
      <c r="J1411" t="s">
        <v>3336</v>
      </c>
      <c r="K1411" t="s">
        <v>3340</v>
      </c>
    </row>
    <row r="1412" spans="8:11" x14ac:dyDescent="0.25">
      <c r="H1412" t="s">
        <v>3273</v>
      </c>
      <c r="I1412" t="s">
        <v>1046</v>
      </c>
      <c r="J1412" t="s">
        <v>3336</v>
      </c>
      <c r="K1412" t="s">
        <v>3341</v>
      </c>
    </row>
    <row r="1413" spans="8:11" x14ac:dyDescent="0.25">
      <c r="H1413" t="s">
        <v>3273</v>
      </c>
      <c r="I1413" t="s">
        <v>1046</v>
      </c>
      <c r="J1413" t="s">
        <v>3342</v>
      </c>
      <c r="K1413" t="s">
        <v>3343</v>
      </c>
    </row>
    <row r="1414" spans="8:11" x14ac:dyDescent="0.25">
      <c r="H1414" t="s">
        <v>3273</v>
      </c>
      <c r="I1414" t="s">
        <v>1046</v>
      </c>
      <c r="J1414" t="s">
        <v>3308</v>
      </c>
      <c r="K1414" t="s">
        <v>3344</v>
      </c>
    </row>
    <row r="1415" spans="8:11" x14ac:dyDescent="0.25">
      <c r="H1415" t="s">
        <v>3273</v>
      </c>
      <c r="I1415" t="s">
        <v>1046</v>
      </c>
      <c r="J1415" t="s">
        <v>3345</v>
      </c>
      <c r="K1415" t="s">
        <v>3346</v>
      </c>
    </row>
    <row r="1416" spans="8:11" x14ac:dyDescent="0.25">
      <c r="H1416" t="s">
        <v>3273</v>
      </c>
      <c r="I1416" t="s">
        <v>1046</v>
      </c>
      <c r="J1416" t="s">
        <v>3347</v>
      </c>
      <c r="K1416" t="s">
        <v>3348</v>
      </c>
    </row>
    <row r="1417" spans="8:11" x14ac:dyDescent="0.25">
      <c r="H1417" t="s">
        <v>3273</v>
      </c>
      <c r="I1417" t="s">
        <v>1046</v>
      </c>
      <c r="J1417" t="s">
        <v>3349</v>
      </c>
      <c r="K1417" t="s">
        <v>3350</v>
      </c>
    </row>
    <row r="1418" spans="8:11" x14ac:dyDescent="0.25">
      <c r="H1418" t="s">
        <v>3273</v>
      </c>
      <c r="I1418" t="s">
        <v>1046</v>
      </c>
      <c r="J1418" t="s">
        <v>3349</v>
      </c>
      <c r="K1418" t="s">
        <v>3351</v>
      </c>
    </row>
    <row r="1419" spans="8:11" x14ac:dyDescent="0.25">
      <c r="H1419" t="s">
        <v>3273</v>
      </c>
      <c r="I1419" t="s">
        <v>1046</v>
      </c>
      <c r="J1419" t="s">
        <v>3352</v>
      </c>
      <c r="K1419" t="s">
        <v>3353</v>
      </c>
    </row>
    <row r="1420" spans="8:11" x14ac:dyDescent="0.25">
      <c r="H1420" t="s">
        <v>3242</v>
      </c>
      <c r="I1420" t="s">
        <v>3243</v>
      </c>
      <c r="J1420" t="s">
        <v>3354</v>
      </c>
      <c r="K1420" t="s">
        <v>3355</v>
      </c>
    </row>
    <row r="1421" spans="8:11" x14ac:dyDescent="0.25">
      <c r="H1421" t="s">
        <v>3242</v>
      </c>
      <c r="I1421" t="s">
        <v>3243</v>
      </c>
      <c r="J1421" t="s">
        <v>3356</v>
      </c>
      <c r="K1421" t="s">
        <v>3357</v>
      </c>
    </row>
    <row r="1422" spans="8:11" x14ac:dyDescent="0.25">
      <c r="H1422" t="s">
        <v>3242</v>
      </c>
      <c r="I1422" t="s">
        <v>3243</v>
      </c>
      <c r="J1422" t="s">
        <v>3358</v>
      </c>
      <c r="K1422" t="s">
        <v>3359</v>
      </c>
    </row>
    <row r="1423" spans="8:11" x14ac:dyDescent="0.25">
      <c r="H1423" t="s">
        <v>3242</v>
      </c>
      <c r="I1423" t="s">
        <v>3243</v>
      </c>
      <c r="J1423" t="s">
        <v>3260</v>
      </c>
      <c r="K1423" t="s">
        <v>3360</v>
      </c>
    </row>
    <row r="1424" spans="8:11" x14ac:dyDescent="0.25">
      <c r="H1424" t="s">
        <v>3242</v>
      </c>
      <c r="I1424" t="s">
        <v>3243</v>
      </c>
      <c r="J1424" t="s">
        <v>3361</v>
      </c>
      <c r="K1424" t="s">
        <v>3362</v>
      </c>
    </row>
    <row r="1425" spans="8:11" x14ac:dyDescent="0.25">
      <c r="H1425" t="s">
        <v>3242</v>
      </c>
      <c r="I1425" t="s">
        <v>3243</v>
      </c>
      <c r="J1425" t="s">
        <v>3363</v>
      </c>
      <c r="K1425" t="s">
        <v>3364</v>
      </c>
    </row>
    <row r="1426" spans="8:11" x14ac:dyDescent="0.25">
      <c r="H1426" t="s">
        <v>3242</v>
      </c>
      <c r="I1426" t="s">
        <v>3243</v>
      </c>
      <c r="J1426" t="s">
        <v>3365</v>
      </c>
      <c r="K1426" t="s">
        <v>3366</v>
      </c>
    </row>
    <row r="1427" spans="8:11" x14ac:dyDescent="0.25">
      <c r="H1427" t="s">
        <v>3242</v>
      </c>
      <c r="I1427" t="s">
        <v>3243</v>
      </c>
      <c r="J1427" t="s">
        <v>3367</v>
      </c>
      <c r="K1427" t="s">
        <v>3368</v>
      </c>
    </row>
    <row r="1428" spans="8:11" x14ac:dyDescent="0.25">
      <c r="H1428" t="s">
        <v>3242</v>
      </c>
      <c r="I1428" t="s">
        <v>3243</v>
      </c>
      <c r="J1428" t="s">
        <v>3369</v>
      </c>
      <c r="K1428" t="s">
        <v>3370</v>
      </c>
    </row>
    <row r="1429" spans="8:11" x14ac:dyDescent="0.25">
      <c r="H1429" t="s">
        <v>3242</v>
      </c>
      <c r="I1429" t="s">
        <v>3243</v>
      </c>
      <c r="J1429" t="s">
        <v>3371</v>
      </c>
      <c r="K1429" t="s">
        <v>3372</v>
      </c>
    </row>
    <row r="1430" spans="8:11" x14ac:dyDescent="0.25">
      <c r="H1430" t="s">
        <v>3242</v>
      </c>
      <c r="I1430" t="s">
        <v>3243</v>
      </c>
      <c r="J1430" t="s">
        <v>3373</v>
      </c>
      <c r="K1430" t="s">
        <v>3374</v>
      </c>
    </row>
    <row r="1431" spans="8:11" x14ac:dyDescent="0.25">
      <c r="H1431" t="s">
        <v>3242</v>
      </c>
      <c r="I1431" t="s">
        <v>3243</v>
      </c>
      <c r="J1431" t="s">
        <v>3375</v>
      </c>
      <c r="K1431" t="s">
        <v>3376</v>
      </c>
    </row>
    <row r="1432" spans="8:11" x14ac:dyDescent="0.25">
      <c r="H1432" t="s">
        <v>3242</v>
      </c>
      <c r="I1432" t="s">
        <v>3243</v>
      </c>
      <c r="J1432" t="s">
        <v>3262</v>
      </c>
      <c r="K1432" t="s">
        <v>3377</v>
      </c>
    </row>
    <row r="1433" spans="8:11" x14ac:dyDescent="0.25">
      <c r="H1433" t="s">
        <v>3242</v>
      </c>
      <c r="I1433" t="s">
        <v>3243</v>
      </c>
      <c r="J1433" t="s">
        <v>3378</v>
      </c>
      <c r="K1433" t="s">
        <v>3379</v>
      </c>
    </row>
    <row r="1434" spans="8:11" x14ac:dyDescent="0.25">
      <c r="H1434" t="s">
        <v>3242</v>
      </c>
      <c r="I1434" t="s">
        <v>3243</v>
      </c>
      <c r="J1434" t="s">
        <v>3380</v>
      </c>
      <c r="K1434" t="s">
        <v>3381</v>
      </c>
    </row>
    <row r="1435" spans="8:11" x14ac:dyDescent="0.25">
      <c r="H1435" t="s">
        <v>3242</v>
      </c>
      <c r="I1435" t="s">
        <v>3243</v>
      </c>
      <c r="J1435" t="s">
        <v>3382</v>
      </c>
      <c r="K1435" t="s">
        <v>3383</v>
      </c>
    </row>
    <row r="1436" spans="8:11" x14ac:dyDescent="0.25">
      <c r="H1436" t="s">
        <v>3242</v>
      </c>
      <c r="I1436" t="s">
        <v>3243</v>
      </c>
      <c r="J1436" t="s">
        <v>3384</v>
      </c>
      <c r="K1436" t="s">
        <v>3385</v>
      </c>
    </row>
    <row r="1437" spans="8:11" x14ac:dyDescent="0.25">
      <c r="H1437" t="s">
        <v>3242</v>
      </c>
      <c r="I1437" t="s">
        <v>3243</v>
      </c>
      <c r="J1437" t="s">
        <v>3386</v>
      </c>
      <c r="K1437" t="s">
        <v>3387</v>
      </c>
    </row>
    <row r="1438" spans="8:11" x14ac:dyDescent="0.25">
      <c r="H1438" t="s">
        <v>3242</v>
      </c>
      <c r="I1438" t="s">
        <v>3243</v>
      </c>
      <c r="J1438" t="s">
        <v>3388</v>
      </c>
      <c r="K1438" t="s">
        <v>3389</v>
      </c>
    </row>
    <row r="1439" spans="8:11" x14ac:dyDescent="0.25">
      <c r="H1439" t="s">
        <v>3242</v>
      </c>
      <c r="I1439" t="s">
        <v>3243</v>
      </c>
      <c r="J1439" t="s">
        <v>3390</v>
      </c>
      <c r="K1439" t="s">
        <v>3391</v>
      </c>
    </row>
    <row r="1440" spans="8:11" x14ac:dyDescent="0.25">
      <c r="H1440" t="s">
        <v>3273</v>
      </c>
      <c r="I1440" t="s">
        <v>1046</v>
      </c>
      <c r="J1440" t="s">
        <v>3342</v>
      </c>
      <c r="K1440" t="s">
        <v>3392</v>
      </c>
    </row>
    <row r="1441" spans="8:11" x14ac:dyDescent="0.25">
      <c r="H1441" t="s">
        <v>3273</v>
      </c>
      <c r="I1441" t="s">
        <v>1046</v>
      </c>
      <c r="J1441" t="s">
        <v>3308</v>
      </c>
      <c r="K1441" t="s">
        <v>3393</v>
      </c>
    </row>
    <row r="1442" spans="8:11" x14ac:dyDescent="0.25">
      <c r="H1442" t="s">
        <v>3273</v>
      </c>
      <c r="I1442" t="s">
        <v>1046</v>
      </c>
      <c r="J1442" t="s">
        <v>3394</v>
      </c>
      <c r="K1442" t="s">
        <v>3395</v>
      </c>
    </row>
    <row r="1443" spans="8:11" x14ac:dyDescent="0.25">
      <c r="H1443" t="s">
        <v>3273</v>
      </c>
      <c r="I1443" t="s">
        <v>1046</v>
      </c>
      <c r="J1443" t="s">
        <v>3396</v>
      </c>
      <c r="K1443" t="s">
        <v>3397</v>
      </c>
    </row>
    <row r="1444" spans="8:11" x14ac:dyDescent="0.25">
      <c r="H1444" t="s">
        <v>3273</v>
      </c>
      <c r="I1444" t="s">
        <v>1046</v>
      </c>
      <c r="J1444" t="s">
        <v>3394</v>
      </c>
      <c r="K1444" t="s">
        <v>3398</v>
      </c>
    </row>
    <row r="1445" spans="8:11" x14ac:dyDescent="0.25">
      <c r="H1445" t="s">
        <v>3273</v>
      </c>
      <c r="I1445" t="s">
        <v>1046</v>
      </c>
      <c r="J1445" t="s">
        <v>3399</v>
      </c>
      <c r="K1445" t="s">
        <v>3400</v>
      </c>
    </row>
    <row r="1446" spans="8:11" x14ac:dyDescent="0.25">
      <c r="H1446" t="s">
        <v>3273</v>
      </c>
      <c r="I1446" t="s">
        <v>1046</v>
      </c>
      <c r="J1446" t="s">
        <v>3401</v>
      </c>
      <c r="K1446" t="s">
        <v>3402</v>
      </c>
    </row>
    <row r="1447" spans="8:11" x14ac:dyDescent="0.25">
      <c r="H1447" t="s">
        <v>3273</v>
      </c>
      <c r="I1447" t="s">
        <v>1046</v>
      </c>
      <c r="J1447" t="s">
        <v>3401</v>
      </c>
      <c r="K1447" t="s">
        <v>3403</v>
      </c>
    </row>
    <row r="1448" spans="8:11" x14ac:dyDescent="0.25">
      <c r="H1448" t="s">
        <v>3273</v>
      </c>
      <c r="I1448" t="s">
        <v>1046</v>
      </c>
      <c r="J1448" t="s">
        <v>3399</v>
      </c>
      <c r="K1448" t="s">
        <v>3404</v>
      </c>
    </row>
    <row r="1449" spans="8:11" x14ac:dyDescent="0.25">
      <c r="H1449" t="s">
        <v>3273</v>
      </c>
      <c r="I1449" t="s">
        <v>1046</v>
      </c>
      <c r="J1449" t="s">
        <v>3399</v>
      </c>
      <c r="K1449" t="s">
        <v>3405</v>
      </c>
    </row>
    <row r="1450" spans="8:11" x14ac:dyDescent="0.25">
      <c r="H1450" t="s">
        <v>3273</v>
      </c>
      <c r="I1450" t="s">
        <v>1046</v>
      </c>
      <c r="J1450" t="s">
        <v>3399</v>
      </c>
      <c r="K1450" t="s">
        <v>3406</v>
      </c>
    </row>
    <row r="1451" spans="8:11" x14ac:dyDescent="0.25">
      <c r="H1451" t="s">
        <v>3273</v>
      </c>
      <c r="I1451" t="s">
        <v>1046</v>
      </c>
      <c r="J1451" t="s">
        <v>3399</v>
      </c>
      <c r="K1451" t="s">
        <v>3407</v>
      </c>
    </row>
    <row r="1452" spans="8:11" x14ac:dyDescent="0.25">
      <c r="H1452" t="s">
        <v>3273</v>
      </c>
      <c r="I1452" t="s">
        <v>1046</v>
      </c>
      <c r="J1452" t="s">
        <v>3408</v>
      </c>
      <c r="K1452" t="s">
        <v>3409</v>
      </c>
    </row>
    <row r="1453" spans="8:11" x14ac:dyDescent="0.25">
      <c r="H1453" t="s">
        <v>3273</v>
      </c>
      <c r="I1453" t="s">
        <v>1046</v>
      </c>
      <c r="J1453" t="s">
        <v>3410</v>
      </c>
      <c r="K1453" t="s">
        <v>3411</v>
      </c>
    </row>
    <row r="1454" spans="8:11" x14ac:dyDescent="0.25">
      <c r="H1454" t="s">
        <v>3273</v>
      </c>
      <c r="I1454" t="s">
        <v>1046</v>
      </c>
      <c r="J1454" t="s">
        <v>3412</v>
      </c>
      <c r="K1454" t="s">
        <v>3413</v>
      </c>
    </row>
    <row r="1455" spans="8:11" x14ac:dyDescent="0.25">
      <c r="H1455" t="s">
        <v>3273</v>
      </c>
      <c r="I1455" t="s">
        <v>1046</v>
      </c>
      <c r="J1455" t="s">
        <v>3414</v>
      </c>
      <c r="K1455" t="s">
        <v>3415</v>
      </c>
    </row>
    <row r="1456" spans="8:11" x14ac:dyDescent="0.25">
      <c r="H1456" t="s">
        <v>3273</v>
      </c>
      <c r="I1456" t="s">
        <v>1046</v>
      </c>
      <c r="J1456" t="s">
        <v>3416</v>
      </c>
      <c r="K1456" t="s">
        <v>3417</v>
      </c>
    </row>
    <row r="1457" spans="8:11" x14ac:dyDescent="0.25">
      <c r="H1457" t="s">
        <v>3273</v>
      </c>
      <c r="I1457" t="s">
        <v>1046</v>
      </c>
      <c r="J1457" t="s">
        <v>3418</v>
      </c>
      <c r="K1457" t="s">
        <v>3419</v>
      </c>
    </row>
    <row r="1458" spans="8:11" x14ac:dyDescent="0.25">
      <c r="H1458" t="s">
        <v>3273</v>
      </c>
      <c r="I1458" t="s">
        <v>1046</v>
      </c>
      <c r="J1458" t="s">
        <v>3420</v>
      </c>
      <c r="K1458" t="s">
        <v>3421</v>
      </c>
    </row>
    <row r="1459" spans="8:11" x14ac:dyDescent="0.25">
      <c r="H1459" t="s">
        <v>3273</v>
      </c>
      <c r="I1459" t="s">
        <v>1046</v>
      </c>
      <c r="J1459" t="s">
        <v>3422</v>
      </c>
      <c r="K1459" t="s">
        <v>3423</v>
      </c>
    </row>
    <row r="1460" spans="8:11" x14ac:dyDescent="0.25">
      <c r="H1460" t="s">
        <v>3273</v>
      </c>
      <c r="I1460" t="s">
        <v>1046</v>
      </c>
      <c r="J1460" t="s">
        <v>3424</v>
      </c>
      <c r="K1460" t="s">
        <v>3425</v>
      </c>
    </row>
    <row r="1461" spans="8:11" x14ac:dyDescent="0.25">
      <c r="H1461" t="s">
        <v>3273</v>
      </c>
      <c r="I1461" t="s">
        <v>1046</v>
      </c>
      <c r="J1461" t="s">
        <v>3426</v>
      </c>
      <c r="K1461" t="s">
        <v>3427</v>
      </c>
    </row>
    <row r="1462" spans="8:11" x14ac:dyDescent="0.25">
      <c r="H1462" t="s">
        <v>3273</v>
      </c>
      <c r="I1462" t="s">
        <v>1046</v>
      </c>
      <c r="J1462" t="s">
        <v>3428</v>
      </c>
      <c r="K1462" t="s">
        <v>3429</v>
      </c>
    </row>
    <row r="1463" spans="8:11" x14ac:dyDescent="0.25">
      <c r="H1463" t="s">
        <v>3273</v>
      </c>
      <c r="I1463" t="s">
        <v>1046</v>
      </c>
      <c r="J1463" t="s">
        <v>3428</v>
      </c>
      <c r="K1463" t="s">
        <v>3430</v>
      </c>
    </row>
    <row r="1464" spans="8:11" x14ac:dyDescent="0.25">
      <c r="H1464" t="s">
        <v>3273</v>
      </c>
      <c r="I1464" t="s">
        <v>1046</v>
      </c>
      <c r="J1464" t="s">
        <v>3431</v>
      </c>
      <c r="K1464" t="s">
        <v>3432</v>
      </c>
    </row>
    <row r="1465" spans="8:11" x14ac:dyDescent="0.25">
      <c r="H1465" t="s">
        <v>3273</v>
      </c>
      <c r="I1465" t="s">
        <v>1046</v>
      </c>
      <c r="J1465" t="s">
        <v>3433</v>
      </c>
      <c r="K1465" t="s">
        <v>3434</v>
      </c>
    </row>
    <row r="1466" spans="8:11" x14ac:dyDescent="0.25">
      <c r="H1466" t="s">
        <v>3273</v>
      </c>
      <c r="I1466" t="s">
        <v>1046</v>
      </c>
      <c r="J1466" t="s">
        <v>3435</v>
      </c>
      <c r="K1466" t="s">
        <v>3436</v>
      </c>
    </row>
    <row r="1467" spans="8:11" x14ac:dyDescent="0.25">
      <c r="H1467" t="s">
        <v>3273</v>
      </c>
      <c r="I1467" t="s">
        <v>1046</v>
      </c>
      <c r="J1467" t="s">
        <v>3437</v>
      </c>
      <c r="K1467" t="s">
        <v>3438</v>
      </c>
    </row>
    <row r="1468" spans="8:11" x14ac:dyDescent="0.25">
      <c r="H1468" t="s">
        <v>3273</v>
      </c>
      <c r="I1468" t="s">
        <v>1046</v>
      </c>
      <c r="J1468" t="s">
        <v>3437</v>
      </c>
      <c r="K1468" t="s">
        <v>3439</v>
      </c>
    </row>
    <row r="1469" spans="8:11" x14ac:dyDescent="0.25">
      <c r="H1469" t="s">
        <v>3273</v>
      </c>
      <c r="I1469" t="s">
        <v>1046</v>
      </c>
      <c r="J1469" t="s">
        <v>3440</v>
      </c>
      <c r="K1469" t="s">
        <v>3441</v>
      </c>
    </row>
    <row r="1470" spans="8:11" x14ac:dyDescent="0.25">
      <c r="H1470" t="s">
        <v>3273</v>
      </c>
      <c r="I1470" t="s">
        <v>1046</v>
      </c>
      <c r="J1470" t="s">
        <v>3437</v>
      </c>
      <c r="K1470" t="s">
        <v>3442</v>
      </c>
    </row>
    <row r="1471" spans="8:11" x14ac:dyDescent="0.25">
      <c r="H1471" t="s">
        <v>3273</v>
      </c>
      <c r="I1471" t="s">
        <v>1046</v>
      </c>
      <c r="J1471" t="s">
        <v>3443</v>
      </c>
      <c r="K1471" t="s">
        <v>3444</v>
      </c>
    </row>
    <row r="1472" spans="8:11" x14ac:dyDescent="0.25">
      <c r="H1472" t="s">
        <v>3273</v>
      </c>
      <c r="I1472" t="s">
        <v>1046</v>
      </c>
      <c r="J1472" t="s">
        <v>3445</v>
      </c>
      <c r="K1472" t="s">
        <v>3446</v>
      </c>
    </row>
    <row r="1473" spans="8:11" x14ac:dyDescent="0.25">
      <c r="H1473" t="s">
        <v>3273</v>
      </c>
      <c r="I1473" t="s">
        <v>1046</v>
      </c>
      <c r="J1473" t="s">
        <v>3447</v>
      </c>
      <c r="K1473" t="s">
        <v>3448</v>
      </c>
    </row>
    <row r="1474" spans="8:11" x14ac:dyDescent="0.25">
      <c r="H1474" t="s">
        <v>3273</v>
      </c>
      <c r="I1474" t="s">
        <v>1046</v>
      </c>
      <c r="J1474" t="s">
        <v>3449</v>
      </c>
      <c r="K1474" t="s">
        <v>3450</v>
      </c>
    </row>
    <row r="1475" spans="8:11" x14ac:dyDescent="0.25">
      <c r="H1475" t="s">
        <v>3273</v>
      </c>
      <c r="I1475" t="s">
        <v>1046</v>
      </c>
      <c r="J1475" t="s">
        <v>3334</v>
      </c>
      <c r="K1475" t="s">
        <v>3451</v>
      </c>
    </row>
    <row r="1476" spans="8:11" x14ac:dyDescent="0.25">
      <c r="H1476" t="s">
        <v>3273</v>
      </c>
      <c r="I1476" t="s">
        <v>1046</v>
      </c>
      <c r="J1476" t="s">
        <v>3452</v>
      </c>
      <c r="K1476" t="s">
        <v>3453</v>
      </c>
    </row>
    <row r="1477" spans="8:11" x14ac:dyDescent="0.25">
      <c r="H1477" t="s">
        <v>3273</v>
      </c>
      <c r="I1477" t="s">
        <v>1046</v>
      </c>
      <c r="J1477" t="s">
        <v>3352</v>
      </c>
      <c r="K1477" t="s">
        <v>3454</v>
      </c>
    </row>
    <row r="1478" spans="8:11" x14ac:dyDescent="0.25">
      <c r="H1478" t="s">
        <v>3273</v>
      </c>
      <c r="I1478" t="s">
        <v>1046</v>
      </c>
      <c r="J1478" t="s">
        <v>3455</v>
      </c>
      <c r="K1478" t="s">
        <v>3456</v>
      </c>
    </row>
    <row r="1479" spans="8:11" x14ac:dyDescent="0.25">
      <c r="H1479" t="s">
        <v>3457</v>
      </c>
      <c r="I1479" t="s">
        <v>3458</v>
      </c>
      <c r="J1479" t="s">
        <v>3459</v>
      </c>
      <c r="K1479" t="s">
        <v>3460</v>
      </c>
    </row>
    <row r="1480" spans="8:11" x14ac:dyDescent="0.25">
      <c r="H1480" t="s">
        <v>3457</v>
      </c>
      <c r="I1480" t="s">
        <v>3458</v>
      </c>
      <c r="J1480" t="s">
        <v>3461</v>
      </c>
      <c r="K1480" t="s">
        <v>3462</v>
      </c>
    </row>
    <row r="1481" spans="8:11" x14ac:dyDescent="0.25">
      <c r="H1481" t="s">
        <v>3457</v>
      </c>
      <c r="I1481" t="s">
        <v>3458</v>
      </c>
      <c r="J1481" t="s">
        <v>3463</v>
      </c>
      <c r="K1481" t="s">
        <v>3464</v>
      </c>
    </row>
    <row r="1482" spans="8:11" x14ac:dyDescent="0.25">
      <c r="H1482" t="s">
        <v>3457</v>
      </c>
      <c r="I1482" t="s">
        <v>3458</v>
      </c>
      <c r="J1482" t="s">
        <v>3465</v>
      </c>
      <c r="K1482" t="s">
        <v>3466</v>
      </c>
    </row>
    <row r="1483" spans="8:11" x14ac:dyDescent="0.25">
      <c r="H1483" t="s">
        <v>3457</v>
      </c>
      <c r="I1483" t="s">
        <v>3458</v>
      </c>
      <c r="J1483" t="s">
        <v>3467</v>
      </c>
      <c r="K1483" t="s">
        <v>3468</v>
      </c>
    </row>
    <row r="1484" spans="8:11" x14ac:dyDescent="0.25">
      <c r="H1484" t="s">
        <v>3457</v>
      </c>
      <c r="I1484" t="s">
        <v>3458</v>
      </c>
      <c r="J1484" t="s">
        <v>3469</v>
      </c>
      <c r="K1484" t="s">
        <v>3470</v>
      </c>
    </row>
    <row r="1485" spans="8:11" x14ac:dyDescent="0.25">
      <c r="H1485" t="s">
        <v>3457</v>
      </c>
      <c r="I1485" t="s">
        <v>3458</v>
      </c>
      <c r="J1485" t="s">
        <v>3471</v>
      </c>
      <c r="K1485" t="s">
        <v>3472</v>
      </c>
    </row>
    <row r="1486" spans="8:11" x14ac:dyDescent="0.25">
      <c r="H1486" t="s">
        <v>3457</v>
      </c>
      <c r="I1486" t="s">
        <v>3458</v>
      </c>
      <c r="J1486" t="s">
        <v>3473</v>
      </c>
      <c r="K1486" t="s">
        <v>3474</v>
      </c>
    </row>
    <row r="1487" spans="8:11" x14ac:dyDescent="0.25">
      <c r="H1487" t="s">
        <v>3457</v>
      </c>
      <c r="I1487" t="s">
        <v>3458</v>
      </c>
      <c r="J1487" t="s">
        <v>3475</v>
      </c>
      <c r="K1487" t="s">
        <v>3476</v>
      </c>
    </row>
    <row r="1488" spans="8:11" x14ac:dyDescent="0.25">
      <c r="H1488" t="s">
        <v>3457</v>
      </c>
      <c r="I1488" t="s">
        <v>3458</v>
      </c>
      <c r="J1488" t="s">
        <v>3477</v>
      </c>
      <c r="K1488" t="s">
        <v>3478</v>
      </c>
    </row>
    <row r="1489" spans="8:11" x14ac:dyDescent="0.25">
      <c r="H1489" t="s">
        <v>3457</v>
      </c>
      <c r="I1489" t="s">
        <v>3458</v>
      </c>
      <c r="J1489" t="s">
        <v>3479</v>
      </c>
      <c r="K1489" t="s">
        <v>3480</v>
      </c>
    </row>
    <row r="1490" spans="8:11" x14ac:dyDescent="0.25">
      <c r="H1490" t="s">
        <v>3457</v>
      </c>
      <c r="I1490" t="s">
        <v>3458</v>
      </c>
      <c r="J1490" t="s">
        <v>3481</v>
      </c>
      <c r="K1490" t="s">
        <v>3482</v>
      </c>
    </row>
    <row r="1491" spans="8:11" x14ac:dyDescent="0.25">
      <c r="H1491" t="s">
        <v>3457</v>
      </c>
      <c r="I1491" t="s">
        <v>3458</v>
      </c>
      <c r="J1491" t="s">
        <v>3483</v>
      </c>
      <c r="K1491" t="s">
        <v>3484</v>
      </c>
    </row>
    <row r="1492" spans="8:11" x14ac:dyDescent="0.25">
      <c r="H1492" t="s">
        <v>3457</v>
      </c>
      <c r="I1492" t="s">
        <v>3458</v>
      </c>
      <c r="J1492" t="s">
        <v>3485</v>
      </c>
      <c r="K1492" t="s">
        <v>3486</v>
      </c>
    </row>
    <row r="1493" spans="8:11" x14ac:dyDescent="0.25">
      <c r="H1493" t="s">
        <v>3457</v>
      </c>
      <c r="I1493" t="s">
        <v>3458</v>
      </c>
      <c r="J1493" t="s">
        <v>3487</v>
      </c>
      <c r="K1493" t="s">
        <v>3488</v>
      </c>
    </row>
    <row r="1494" spans="8:11" x14ac:dyDescent="0.25">
      <c r="H1494" t="s">
        <v>3457</v>
      </c>
      <c r="I1494" t="s">
        <v>3458</v>
      </c>
      <c r="J1494" t="s">
        <v>3489</v>
      </c>
      <c r="K1494" t="s">
        <v>3490</v>
      </c>
    </row>
    <row r="1495" spans="8:11" x14ac:dyDescent="0.25">
      <c r="H1495" t="s">
        <v>3457</v>
      </c>
      <c r="I1495" t="s">
        <v>3458</v>
      </c>
      <c r="J1495" t="s">
        <v>3491</v>
      </c>
      <c r="K1495" t="s">
        <v>3492</v>
      </c>
    </row>
    <row r="1496" spans="8:11" x14ac:dyDescent="0.25">
      <c r="H1496" t="s">
        <v>3457</v>
      </c>
      <c r="I1496" t="s">
        <v>3458</v>
      </c>
      <c r="J1496" t="s">
        <v>3493</v>
      </c>
      <c r="K1496" t="s">
        <v>3494</v>
      </c>
    </row>
    <row r="1497" spans="8:11" x14ac:dyDescent="0.25">
      <c r="H1497" t="s">
        <v>3457</v>
      </c>
      <c r="I1497" t="s">
        <v>3458</v>
      </c>
      <c r="J1497" t="s">
        <v>3495</v>
      </c>
      <c r="K1497" t="s">
        <v>3496</v>
      </c>
    </row>
    <row r="1498" spans="8:11" x14ac:dyDescent="0.25">
      <c r="H1498" t="s">
        <v>3457</v>
      </c>
      <c r="I1498" t="s">
        <v>3458</v>
      </c>
      <c r="J1498" t="s">
        <v>3497</v>
      </c>
      <c r="K1498" t="s">
        <v>3498</v>
      </c>
    </row>
    <row r="1499" spans="8:11" x14ac:dyDescent="0.25">
      <c r="H1499" t="s">
        <v>3457</v>
      </c>
      <c r="I1499" t="s">
        <v>3458</v>
      </c>
      <c r="J1499" t="s">
        <v>3499</v>
      </c>
      <c r="K1499" t="s">
        <v>3500</v>
      </c>
    </row>
    <row r="1500" spans="8:11" x14ac:dyDescent="0.25">
      <c r="H1500" t="s">
        <v>3457</v>
      </c>
      <c r="I1500" t="s">
        <v>3458</v>
      </c>
      <c r="J1500" t="s">
        <v>3499</v>
      </c>
      <c r="K1500" t="s">
        <v>3501</v>
      </c>
    </row>
    <row r="1501" spans="8:11" x14ac:dyDescent="0.25">
      <c r="H1501" t="s">
        <v>3457</v>
      </c>
      <c r="I1501" t="s">
        <v>3458</v>
      </c>
      <c r="J1501" t="s">
        <v>3502</v>
      </c>
      <c r="K1501" t="s">
        <v>3503</v>
      </c>
    </row>
    <row r="1502" spans="8:11" x14ac:dyDescent="0.25">
      <c r="H1502" t="s">
        <v>3457</v>
      </c>
      <c r="I1502" t="s">
        <v>3458</v>
      </c>
      <c r="J1502" t="s">
        <v>3504</v>
      </c>
      <c r="K1502" t="s">
        <v>3505</v>
      </c>
    </row>
    <row r="1503" spans="8:11" x14ac:dyDescent="0.25">
      <c r="H1503" t="s">
        <v>3457</v>
      </c>
      <c r="I1503" t="s">
        <v>3458</v>
      </c>
      <c r="J1503" t="s">
        <v>3506</v>
      </c>
      <c r="K1503" t="s">
        <v>3507</v>
      </c>
    </row>
    <row r="1504" spans="8:11" x14ac:dyDescent="0.25">
      <c r="H1504" t="s">
        <v>3457</v>
      </c>
      <c r="I1504" t="s">
        <v>3458</v>
      </c>
      <c r="J1504" t="s">
        <v>3508</v>
      </c>
      <c r="K1504" t="s">
        <v>3509</v>
      </c>
    </row>
    <row r="1505" spans="8:11" x14ac:dyDescent="0.25">
      <c r="H1505" t="s">
        <v>3457</v>
      </c>
      <c r="I1505" t="s">
        <v>3458</v>
      </c>
      <c r="J1505" t="s">
        <v>3510</v>
      </c>
      <c r="K1505" t="s">
        <v>3511</v>
      </c>
    </row>
    <row r="1506" spans="8:11" x14ac:dyDescent="0.25">
      <c r="H1506" t="s">
        <v>3457</v>
      </c>
      <c r="I1506" t="s">
        <v>3458</v>
      </c>
      <c r="J1506" t="s">
        <v>3512</v>
      </c>
      <c r="K1506" t="s">
        <v>3513</v>
      </c>
    </row>
    <row r="1507" spans="8:11" x14ac:dyDescent="0.25">
      <c r="H1507" t="s">
        <v>3457</v>
      </c>
      <c r="I1507" t="s">
        <v>3458</v>
      </c>
      <c r="J1507" t="s">
        <v>3514</v>
      </c>
      <c r="K1507" t="s">
        <v>3515</v>
      </c>
    </row>
    <row r="1508" spans="8:11" x14ac:dyDescent="0.25">
      <c r="H1508" t="s">
        <v>3457</v>
      </c>
      <c r="I1508" t="s">
        <v>3458</v>
      </c>
      <c r="J1508" t="s">
        <v>3516</v>
      </c>
      <c r="K1508" t="s">
        <v>3517</v>
      </c>
    </row>
    <row r="1509" spans="8:11" x14ac:dyDescent="0.25">
      <c r="H1509" t="s">
        <v>3457</v>
      </c>
      <c r="I1509" t="s">
        <v>3458</v>
      </c>
      <c r="J1509" t="s">
        <v>3518</v>
      </c>
      <c r="K1509" t="s">
        <v>3519</v>
      </c>
    </row>
    <row r="1510" spans="8:11" x14ac:dyDescent="0.25">
      <c r="H1510" t="s">
        <v>3457</v>
      </c>
      <c r="I1510" t="s">
        <v>3458</v>
      </c>
      <c r="J1510" t="s">
        <v>3520</v>
      </c>
      <c r="K1510" t="s">
        <v>3521</v>
      </c>
    </row>
    <row r="1511" spans="8:11" x14ac:dyDescent="0.25">
      <c r="H1511" t="s">
        <v>3457</v>
      </c>
      <c r="I1511" t="s">
        <v>3458</v>
      </c>
      <c r="J1511" t="s">
        <v>3522</v>
      </c>
      <c r="K1511" t="s">
        <v>3523</v>
      </c>
    </row>
    <row r="1512" spans="8:11" x14ac:dyDescent="0.25">
      <c r="H1512" t="s">
        <v>3457</v>
      </c>
      <c r="I1512" t="s">
        <v>3458</v>
      </c>
      <c r="J1512" t="s">
        <v>3524</v>
      </c>
      <c r="K1512" t="s">
        <v>3525</v>
      </c>
    </row>
    <row r="1513" spans="8:11" x14ac:dyDescent="0.25">
      <c r="H1513" t="s">
        <v>3457</v>
      </c>
      <c r="I1513" t="s">
        <v>3458</v>
      </c>
      <c r="J1513" t="s">
        <v>3526</v>
      </c>
      <c r="K1513" t="s">
        <v>3527</v>
      </c>
    </row>
    <row r="1514" spans="8:11" x14ac:dyDescent="0.25">
      <c r="H1514" t="s">
        <v>3457</v>
      </c>
      <c r="I1514" t="s">
        <v>3458</v>
      </c>
      <c r="J1514" t="s">
        <v>3528</v>
      </c>
      <c r="K1514" t="s">
        <v>3529</v>
      </c>
    </row>
    <row r="1515" spans="8:11" x14ac:dyDescent="0.25">
      <c r="H1515" t="s">
        <v>3457</v>
      </c>
      <c r="I1515" t="s">
        <v>3458</v>
      </c>
      <c r="J1515" t="s">
        <v>3530</v>
      </c>
      <c r="K1515" t="s">
        <v>3531</v>
      </c>
    </row>
    <row r="1516" spans="8:11" x14ac:dyDescent="0.25">
      <c r="H1516" t="s">
        <v>3457</v>
      </c>
      <c r="I1516" t="s">
        <v>3458</v>
      </c>
      <c r="J1516" t="s">
        <v>3532</v>
      </c>
      <c r="K1516" t="s">
        <v>3533</v>
      </c>
    </row>
    <row r="1517" spans="8:11" x14ac:dyDescent="0.25">
      <c r="H1517" t="s">
        <v>3457</v>
      </c>
      <c r="I1517" t="s">
        <v>3458</v>
      </c>
      <c r="J1517" t="s">
        <v>3534</v>
      </c>
      <c r="K1517" t="s">
        <v>3535</v>
      </c>
    </row>
    <row r="1518" spans="8:11" x14ac:dyDescent="0.25">
      <c r="H1518" t="s">
        <v>3457</v>
      </c>
      <c r="I1518" t="s">
        <v>3458</v>
      </c>
      <c r="J1518" t="s">
        <v>3536</v>
      </c>
      <c r="K1518" t="s">
        <v>3537</v>
      </c>
    </row>
    <row r="1519" spans="8:11" x14ac:dyDescent="0.25">
      <c r="H1519" t="s">
        <v>3457</v>
      </c>
      <c r="I1519" t="s">
        <v>3458</v>
      </c>
      <c r="J1519" t="s">
        <v>3538</v>
      </c>
      <c r="K1519" t="s">
        <v>3539</v>
      </c>
    </row>
    <row r="1520" spans="8:11" x14ac:dyDescent="0.25">
      <c r="H1520" t="s">
        <v>3457</v>
      </c>
      <c r="I1520" t="s">
        <v>3458</v>
      </c>
      <c r="J1520" t="s">
        <v>3538</v>
      </c>
      <c r="K1520" t="s">
        <v>3540</v>
      </c>
    </row>
    <row r="1521" spans="8:11" x14ac:dyDescent="0.25">
      <c r="H1521" t="s">
        <v>3457</v>
      </c>
      <c r="I1521" t="s">
        <v>3458</v>
      </c>
      <c r="J1521" t="s">
        <v>3538</v>
      </c>
      <c r="K1521" t="s">
        <v>3541</v>
      </c>
    </row>
    <row r="1522" spans="8:11" x14ac:dyDescent="0.25">
      <c r="H1522" t="s">
        <v>3542</v>
      </c>
      <c r="I1522" t="s">
        <v>1963</v>
      </c>
      <c r="J1522" t="s">
        <v>3543</v>
      </c>
      <c r="K1522" t="s">
        <v>3544</v>
      </c>
    </row>
    <row r="1523" spans="8:11" x14ac:dyDescent="0.25">
      <c r="H1523" t="s">
        <v>3542</v>
      </c>
      <c r="I1523" t="s">
        <v>1963</v>
      </c>
      <c r="J1523" t="s">
        <v>3545</v>
      </c>
      <c r="K1523" t="s">
        <v>3546</v>
      </c>
    </row>
    <row r="1524" spans="8:11" x14ac:dyDescent="0.25">
      <c r="H1524" t="s">
        <v>3542</v>
      </c>
      <c r="I1524" t="s">
        <v>1963</v>
      </c>
      <c r="J1524" t="s">
        <v>3547</v>
      </c>
      <c r="K1524" t="s">
        <v>3548</v>
      </c>
    </row>
    <row r="1525" spans="8:11" x14ac:dyDescent="0.25">
      <c r="H1525" t="s">
        <v>3542</v>
      </c>
      <c r="I1525" t="s">
        <v>1963</v>
      </c>
      <c r="J1525" t="s">
        <v>3549</v>
      </c>
      <c r="K1525" t="s">
        <v>3550</v>
      </c>
    </row>
    <row r="1526" spans="8:11" x14ac:dyDescent="0.25">
      <c r="H1526" t="s">
        <v>3542</v>
      </c>
      <c r="I1526" t="s">
        <v>1963</v>
      </c>
      <c r="J1526" t="s">
        <v>3551</v>
      </c>
      <c r="K1526" t="s">
        <v>3552</v>
      </c>
    </row>
    <row r="1527" spans="8:11" x14ac:dyDescent="0.25">
      <c r="H1527" t="s">
        <v>3542</v>
      </c>
      <c r="I1527" t="s">
        <v>1963</v>
      </c>
      <c r="J1527" t="s">
        <v>3553</v>
      </c>
      <c r="K1527" t="s">
        <v>3554</v>
      </c>
    </row>
    <row r="1528" spans="8:11" x14ac:dyDescent="0.25">
      <c r="H1528" t="s">
        <v>3542</v>
      </c>
      <c r="I1528" t="s">
        <v>1963</v>
      </c>
      <c r="J1528" t="s">
        <v>3555</v>
      </c>
      <c r="K1528" t="s">
        <v>3556</v>
      </c>
    </row>
    <row r="1529" spans="8:11" x14ac:dyDescent="0.25">
      <c r="H1529" t="s">
        <v>3542</v>
      </c>
      <c r="I1529" t="s">
        <v>1963</v>
      </c>
      <c r="J1529" t="s">
        <v>3557</v>
      </c>
      <c r="K1529" t="s">
        <v>3558</v>
      </c>
    </row>
    <row r="1530" spans="8:11" x14ac:dyDescent="0.25">
      <c r="H1530" t="s">
        <v>3542</v>
      </c>
      <c r="I1530" t="s">
        <v>1963</v>
      </c>
      <c r="J1530" t="s">
        <v>3559</v>
      </c>
      <c r="K1530" t="s">
        <v>3560</v>
      </c>
    </row>
    <row r="1531" spans="8:11" x14ac:dyDescent="0.25">
      <c r="H1531" t="s">
        <v>3542</v>
      </c>
      <c r="I1531" t="s">
        <v>1963</v>
      </c>
      <c r="J1531" t="s">
        <v>3561</v>
      </c>
      <c r="K1531" t="s">
        <v>3562</v>
      </c>
    </row>
    <row r="1532" spans="8:11" x14ac:dyDescent="0.25">
      <c r="H1532" t="s">
        <v>3542</v>
      </c>
      <c r="I1532" t="s">
        <v>1963</v>
      </c>
      <c r="J1532" t="s">
        <v>3563</v>
      </c>
      <c r="K1532" t="s">
        <v>3564</v>
      </c>
    </row>
    <row r="1533" spans="8:11" x14ac:dyDescent="0.25">
      <c r="H1533" t="s">
        <v>3542</v>
      </c>
      <c r="I1533" t="s">
        <v>1963</v>
      </c>
      <c r="J1533" t="s">
        <v>3565</v>
      </c>
      <c r="K1533" t="s">
        <v>3566</v>
      </c>
    </row>
    <row r="1534" spans="8:11" x14ac:dyDescent="0.25">
      <c r="H1534" t="s">
        <v>3542</v>
      </c>
      <c r="I1534" t="s">
        <v>1963</v>
      </c>
      <c r="J1534" t="s">
        <v>3567</v>
      </c>
      <c r="K1534" t="s">
        <v>3568</v>
      </c>
    </row>
    <row r="1535" spans="8:11" x14ac:dyDescent="0.25">
      <c r="H1535" t="s">
        <v>3542</v>
      </c>
      <c r="I1535" t="s">
        <v>1963</v>
      </c>
      <c r="J1535" t="s">
        <v>3569</v>
      </c>
      <c r="K1535" t="s">
        <v>3570</v>
      </c>
    </row>
    <row r="1536" spans="8:11" x14ac:dyDescent="0.25">
      <c r="H1536" t="s">
        <v>3542</v>
      </c>
      <c r="I1536" t="s">
        <v>1963</v>
      </c>
      <c r="J1536" t="s">
        <v>3571</v>
      </c>
      <c r="K1536" t="s">
        <v>3572</v>
      </c>
    </row>
    <row r="1537" spans="8:11" x14ac:dyDescent="0.25">
      <c r="H1537" t="s">
        <v>3542</v>
      </c>
      <c r="I1537" t="s">
        <v>1963</v>
      </c>
      <c r="J1537" t="s">
        <v>3573</v>
      </c>
      <c r="K1537" t="s">
        <v>3574</v>
      </c>
    </row>
    <row r="1538" spans="8:11" x14ac:dyDescent="0.25">
      <c r="H1538" t="s">
        <v>3542</v>
      </c>
      <c r="I1538" t="s">
        <v>1963</v>
      </c>
      <c r="J1538" t="s">
        <v>3575</v>
      </c>
      <c r="K1538" t="s">
        <v>3576</v>
      </c>
    </row>
    <row r="1539" spans="8:11" x14ac:dyDescent="0.25">
      <c r="H1539" t="s">
        <v>3542</v>
      </c>
      <c r="I1539" t="s">
        <v>1963</v>
      </c>
      <c r="J1539" t="s">
        <v>3577</v>
      </c>
      <c r="K1539" t="s">
        <v>3578</v>
      </c>
    </row>
    <row r="1540" spans="8:11" x14ac:dyDescent="0.25">
      <c r="H1540" t="s">
        <v>3542</v>
      </c>
      <c r="I1540" t="s">
        <v>1963</v>
      </c>
      <c r="J1540" t="s">
        <v>3579</v>
      </c>
      <c r="K1540" t="s">
        <v>3580</v>
      </c>
    </row>
    <row r="1541" spans="8:11" x14ac:dyDescent="0.25">
      <c r="H1541" t="s">
        <v>3542</v>
      </c>
      <c r="I1541" t="s">
        <v>1963</v>
      </c>
      <c r="J1541" t="s">
        <v>3581</v>
      </c>
      <c r="K1541" t="s">
        <v>3582</v>
      </c>
    </row>
    <row r="1542" spans="8:11" x14ac:dyDescent="0.25">
      <c r="H1542" t="s">
        <v>3542</v>
      </c>
      <c r="I1542" t="s">
        <v>1963</v>
      </c>
      <c r="J1542" t="s">
        <v>3583</v>
      </c>
      <c r="K1542" t="s">
        <v>3584</v>
      </c>
    </row>
    <row r="1543" spans="8:11" x14ac:dyDescent="0.25">
      <c r="H1543" t="s">
        <v>3585</v>
      </c>
      <c r="I1543" t="s">
        <v>3586</v>
      </c>
      <c r="J1543" t="s">
        <v>3587</v>
      </c>
      <c r="K1543" t="s">
        <v>3588</v>
      </c>
    </row>
    <row r="1544" spans="8:11" x14ac:dyDescent="0.25">
      <c r="H1544" t="s">
        <v>3585</v>
      </c>
      <c r="I1544" t="s">
        <v>3586</v>
      </c>
      <c r="J1544" t="s">
        <v>3589</v>
      </c>
      <c r="K1544" t="s">
        <v>3590</v>
      </c>
    </row>
    <row r="1545" spans="8:11" x14ac:dyDescent="0.25">
      <c r="H1545" t="s">
        <v>3585</v>
      </c>
      <c r="I1545" t="s">
        <v>3586</v>
      </c>
      <c r="J1545" t="s">
        <v>3591</v>
      </c>
      <c r="K1545" t="s">
        <v>3592</v>
      </c>
    </row>
    <row r="1546" spans="8:11" x14ac:dyDescent="0.25">
      <c r="H1546" t="s">
        <v>3585</v>
      </c>
      <c r="I1546" t="s">
        <v>3586</v>
      </c>
      <c r="J1546" t="s">
        <v>3593</v>
      </c>
      <c r="K1546" t="s">
        <v>3594</v>
      </c>
    </row>
    <row r="1547" spans="8:11" x14ac:dyDescent="0.25">
      <c r="H1547" t="s">
        <v>3585</v>
      </c>
      <c r="I1547" t="s">
        <v>3586</v>
      </c>
      <c r="J1547" t="s">
        <v>3595</v>
      </c>
      <c r="K1547" t="s">
        <v>3596</v>
      </c>
    </row>
    <row r="1548" spans="8:11" x14ac:dyDescent="0.25">
      <c r="H1548" t="s">
        <v>3585</v>
      </c>
      <c r="I1548" t="s">
        <v>3586</v>
      </c>
      <c r="J1548" t="s">
        <v>3597</v>
      </c>
      <c r="K1548" t="s">
        <v>3598</v>
      </c>
    </row>
    <row r="1549" spans="8:11" x14ac:dyDescent="0.25">
      <c r="H1549" t="s">
        <v>3585</v>
      </c>
      <c r="I1549" t="s">
        <v>3586</v>
      </c>
      <c r="J1549" t="s">
        <v>3599</v>
      </c>
      <c r="K1549" t="s">
        <v>3600</v>
      </c>
    </row>
    <row r="1550" spans="8:11" x14ac:dyDescent="0.25">
      <c r="H1550" t="s">
        <v>3585</v>
      </c>
      <c r="I1550" t="s">
        <v>3586</v>
      </c>
      <c r="J1550" t="s">
        <v>3601</v>
      </c>
      <c r="K1550" t="s">
        <v>3602</v>
      </c>
    </row>
    <row r="1551" spans="8:11" x14ac:dyDescent="0.25">
      <c r="H1551" t="s">
        <v>3585</v>
      </c>
      <c r="I1551" t="s">
        <v>3586</v>
      </c>
      <c r="J1551" t="s">
        <v>3603</v>
      </c>
      <c r="K1551" t="s">
        <v>3604</v>
      </c>
    </row>
    <row r="1552" spans="8:11" x14ac:dyDescent="0.25">
      <c r="H1552" t="s">
        <v>3585</v>
      </c>
      <c r="I1552" t="s">
        <v>3586</v>
      </c>
      <c r="J1552" t="s">
        <v>3605</v>
      </c>
      <c r="K1552" t="s">
        <v>3606</v>
      </c>
    </row>
    <row r="1553" spans="8:11" x14ac:dyDescent="0.25">
      <c r="H1553" t="s">
        <v>3585</v>
      </c>
      <c r="I1553" t="s">
        <v>3586</v>
      </c>
      <c r="J1553" t="s">
        <v>3607</v>
      </c>
      <c r="K1553" t="s">
        <v>3608</v>
      </c>
    </row>
    <row r="1554" spans="8:11" x14ac:dyDescent="0.25">
      <c r="H1554" t="s">
        <v>3585</v>
      </c>
      <c r="I1554" t="s">
        <v>3586</v>
      </c>
      <c r="J1554" t="s">
        <v>3609</v>
      </c>
      <c r="K1554" t="s">
        <v>3610</v>
      </c>
    </row>
    <row r="1555" spans="8:11" x14ac:dyDescent="0.25">
      <c r="H1555" t="s">
        <v>3585</v>
      </c>
      <c r="I1555" t="s">
        <v>3586</v>
      </c>
      <c r="J1555" t="s">
        <v>3611</v>
      </c>
      <c r="K1555" t="s">
        <v>3612</v>
      </c>
    </row>
    <row r="1556" spans="8:11" x14ac:dyDescent="0.25">
      <c r="H1556" t="s">
        <v>3585</v>
      </c>
      <c r="I1556" t="s">
        <v>3586</v>
      </c>
      <c r="J1556" t="s">
        <v>3613</v>
      </c>
      <c r="K1556" t="s">
        <v>3614</v>
      </c>
    </row>
    <row r="1557" spans="8:11" x14ac:dyDescent="0.25">
      <c r="H1557" t="s">
        <v>3585</v>
      </c>
      <c r="I1557" t="s">
        <v>3586</v>
      </c>
      <c r="J1557" t="s">
        <v>3615</v>
      </c>
      <c r="K1557" t="s">
        <v>3616</v>
      </c>
    </row>
    <row r="1558" spans="8:11" x14ac:dyDescent="0.25">
      <c r="H1558" t="s">
        <v>3585</v>
      </c>
      <c r="I1558" t="s">
        <v>3586</v>
      </c>
      <c r="J1558" t="s">
        <v>3617</v>
      </c>
      <c r="K1558" t="s">
        <v>3618</v>
      </c>
    </row>
    <row r="1559" spans="8:11" x14ac:dyDescent="0.25">
      <c r="H1559" t="s">
        <v>3585</v>
      </c>
      <c r="I1559" t="s">
        <v>3586</v>
      </c>
      <c r="J1559" t="s">
        <v>3619</v>
      </c>
      <c r="K1559" t="s">
        <v>3620</v>
      </c>
    </row>
    <row r="1560" spans="8:11" x14ac:dyDescent="0.25">
      <c r="H1560" t="s">
        <v>3585</v>
      </c>
      <c r="I1560" t="s">
        <v>3586</v>
      </c>
      <c r="J1560" t="s">
        <v>3621</v>
      </c>
      <c r="K1560" t="s">
        <v>3622</v>
      </c>
    </row>
    <row r="1561" spans="8:11" x14ac:dyDescent="0.25">
      <c r="H1561" t="s">
        <v>3585</v>
      </c>
      <c r="I1561" t="s">
        <v>3586</v>
      </c>
      <c r="J1561" t="s">
        <v>3623</v>
      </c>
      <c r="K1561" t="s">
        <v>3624</v>
      </c>
    </row>
    <row r="1562" spans="8:11" x14ac:dyDescent="0.25">
      <c r="H1562" t="s">
        <v>3585</v>
      </c>
      <c r="I1562" t="s">
        <v>3586</v>
      </c>
      <c r="J1562" t="s">
        <v>3625</v>
      </c>
      <c r="K1562" t="s">
        <v>3626</v>
      </c>
    </row>
    <row r="1563" spans="8:11" x14ac:dyDescent="0.25">
      <c r="H1563" t="s">
        <v>3585</v>
      </c>
      <c r="I1563" t="s">
        <v>3586</v>
      </c>
      <c r="J1563" t="s">
        <v>3627</v>
      </c>
      <c r="K1563" t="s">
        <v>3628</v>
      </c>
    </row>
    <row r="1564" spans="8:11" x14ac:dyDescent="0.25">
      <c r="H1564" t="s">
        <v>3585</v>
      </c>
      <c r="I1564" t="s">
        <v>3586</v>
      </c>
      <c r="J1564" t="s">
        <v>3629</v>
      </c>
      <c r="K1564" t="s">
        <v>3630</v>
      </c>
    </row>
    <row r="1565" spans="8:11" x14ac:dyDescent="0.25">
      <c r="H1565" t="s">
        <v>3585</v>
      </c>
      <c r="I1565" t="s">
        <v>3586</v>
      </c>
      <c r="J1565" t="s">
        <v>3631</v>
      </c>
      <c r="K1565" t="s">
        <v>3632</v>
      </c>
    </row>
    <row r="1566" spans="8:11" x14ac:dyDescent="0.25">
      <c r="H1566" t="s">
        <v>3585</v>
      </c>
      <c r="I1566" t="s">
        <v>3586</v>
      </c>
      <c r="J1566" t="s">
        <v>3633</v>
      </c>
      <c r="K1566" t="s">
        <v>3634</v>
      </c>
    </row>
    <row r="1567" spans="8:11" x14ac:dyDescent="0.25">
      <c r="H1567" t="s">
        <v>3585</v>
      </c>
      <c r="I1567" t="s">
        <v>3586</v>
      </c>
      <c r="J1567" t="s">
        <v>3635</v>
      </c>
      <c r="K1567" t="s">
        <v>3636</v>
      </c>
    </row>
    <row r="1568" spans="8:11" x14ac:dyDescent="0.25">
      <c r="H1568" t="s">
        <v>3585</v>
      </c>
      <c r="I1568" t="s">
        <v>3586</v>
      </c>
      <c r="J1568" t="s">
        <v>3637</v>
      </c>
      <c r="K1568" t="s">
        <v>3638</v>
      </c>
    </row>
    <row r="1569" spans="8:11" x14ac:dyDescent="0.25">
      <c r="H1569" t="s">
        <v>3585</v>
      </c>
      <c r="I1569" t="s">
        <v>3586</v>
      </c>
      <c r="J1569" t="s">
        <v>3639</v>
      </c>
      <c r="K1569" t="s">
        <v>3640</v>
      </c>
    </row>
    <row r="1570" spans="8:11" x14ac:dyDescent="0.25">
      <c r="H1570" t="s">
        <v>3585</v>
      </c>
      <c r="I1570" t="s">
        <v>3586</v>
      </c>
      <c r="J1570" t="s">
        <v>3641</v>
      </c>
      <c r="K1570" t="s">
        <v>3642</v>
      </c>
    </row>
    <row r="1571" spans="8:11" x14ac:dyDescent="0.25">
      <c r="H1571" t="s">
        <v>3585</v>
      </c>
      <c r="I1571" t="s">
        <v>3586</v>
      </c>
      <c r="J1571" t="s">
        <v>3643</v>
      </c>
      <c r="K1571" t="s">
        <v>3644</v>
      </c>
    </row>
    <row r="1572" spans="8:11" x14ac:dyDescent="0.25">
      <c r="H1572" t="s">
        <v>3585</v>
      </c>
      <c r="I1572" t="s">
        <v>3586</v>
      </c>
      <c r="J1572" t="s">
        <v>3645</v>
      </c>
      <c r="K1572" t="s">
        <v>3646</v>
      </c>
    </row>
    <row r="1573" spans="8:11" x14ac:dyDescent="0.25">
      <c r="H1573" t="s">
        <v>3585</v>
      </c>
      <c r="I1573" t="s">
        <v>3586</v>
      </c>
      <c r="J1573" t="s">
        <v>3647</v>
      </c>
      <c r="K1573" t="s">
        <v>3648</v>
      </c>
    </row>
    <row r="1574" spans="8:11" x14ac:dyDescent="0.25">
      <c r="H1574" t="s">
        <v>3585</v>
      </c>
      <c r="I1574" t="s">
        <v>3586</v>
      </c>
      <c r="J1574" t="s">
        <v>3649</v>
      </c>
      <c r="K1574" t="s">
        <v>3650</v>
      </c>
    </row>
    <row r="1575" spans="8:11" x14ac:dyDescent="0.25">
      <c r="H1575" t="s">
        <v>3585</v>
      </c>
      <c r="I1575" t="s">
        <v>3586</v>
      </c>
      <c r="J1575" t="s">
        <v>3651</v>
      </c>
      <c r="K1575" t="s">
        <v>3652</v>
      </c>
    </row>
    <row r="1576" spans="8:11" x14ac:dyDescent="0.25">
      <c r="H1576" t="s">
        <v>3585</v>
      </c>
      <c r="I1576" t="s">
        <v>3586</v>
      </c>
      <c r="J1576" t="s">
        <v>3653</v>
      </c>
      <c r="K1576" t="s">
        <v>3654</v>
      </c>
    </row>
    <row r="1577" spans="8:11" x14ac:dyDescent="0.25">
      <c r="H1577" t="s">
        <v>3585</v>
      </c>
      <c r="I1577" t="s">
        <v>3586</v>
      </c>
      <c r="J1577" t="s">
        <v>3655</v>
      </c>
      <c r="K1577" t="s">
        <v>3656</v>
      </c>
    </row>
    <row r="1578" spans="8:11" x14ac:dyDescent="0.25">
      <c r="H1578" t="s">
        <v>3585</v>
      </c>
      <c r="I1578" t="s">
        <v>3586</v>
      </c>
      <c r="J1578" t="s">
        <v>3657</v>
      </c>
      <c r="K1578" t="s">
        <v>3658</v>
      </c>
    </row>
    <row r="1579" spans="8:11" x14ac:dyDescent="0.25">
      <c r="H1579" t="s">
        <v>3585</v>
      </c>
      <c r="I1579" t="s">
        <v>3586</v>
      </c>
      <c r="J1579" t="s">
        <v>3659</v>
      </c>
      <c r="K1579" t="s">
        <v>3660</v>
      </c>
    </row>
    <row r="1580" spans="8:11" x14ac:dyDescent="0.25">
      <c r="H1580" t="s">
        <v>3585</v>
      </c>
      <c r="I1580" t="s">
        <v>3586</v>
      </c>
      <c r="J1580" t="s">
        <v>3586</v>
      </c>
      <c r="K1580" t="s">
        <v>3661</v>
      </c>
    </row>
    <row r="1581" spans="8:11" x14ac:dyDescent="0.25">
      <c r="H1581" t="s">
        <v>3585</v>
      </c>
      <c r="I1581" t="s">
        <v>3586</v>
      </c>
      <c r="J1581" t="s">
        <v>3586</v>
      </c>
      <c r="K1581" t="s">
        <v>3662</v>
      </c>
    </row>
    <row r="1582" spans="8:11" x14ac:dyDescent="0.25">
      <c r="H1582" t="s">
        <v>3585</v>
      </c>
      <c r="I1582" t="s">
        <v>3586</v>
      </c>
      <c r="J1582" t="s">
        <v>3586</v>
      </c>
      <c r="K1582" t="s">
        <v>3663</v>
      </c>
    </row>
    <row r="1583" spans="8:11" x14ac:dyDescent="0.25">
      <c r="H1583" t="s">
        <v>3585</v>
      </c>
      <c r="I1583" t="s">
        <v>3586</v>
      </c>
      <c r="J1583" t="s">
        <v>3586</v>
      </c>
      <c r="K1583" t="s">
        <v>3664</v>
      </c>
    </row>
    <row r="1584" spans="8:11" x14ac:dyDescent="0.25">
      <c r="H1584" t="s">
        <v>3585</v>
      </c>
      <c r="I1584" t="s">
        <v>3586</v>
      </c>
      <c r="J1584" t="s">
        <v>3586</v>
      </c>
      <c r="K1584" t="s">
        <v>3665</v>
      </c>
    </row>
    <row r="1585" spans="8:11" x14ac:dyDescent="0.25">
      <c r="H1585" t="s">
        <v>3585</v>
      </c>
      <c r="I1585" t="s">
        <v>3586</v>
      </c>
      <c r="J1585" t="s">
        <v>3586</v>
      </c>
      <c r="K1585" t="s">
        <v>3666</v>
      </c>
    </row>
    <row r="1586" spans="8:11" x14ac:dyDescent="0.25">
      <c r="H1586" t="s">
        <v>3585</v>
      </c>
      <c r="I1586" t="s">
        <v>3586</v>
      </c>
      <c r="J1586" t="s">
        <v>3586</v>
      </c>
      <c r="K1586" t="s">
        <v>3667</v>
      </c>
    </row>
    <row r="1587" spans="8:11" x14ac:dyDescent="0.25">
      <c r="H1587" t="s">
        <v>3585</v>
      </c>
      <c r="I1587" t="s">
        <v>3586</v>
      </c>
      <c r="J1587" t="s">
        <v>3586</v>
      </c>
      <c r="K1587" t="s">
        <v>3668</v>
      </c>
    </row>
    <row r="1588" spans="8:11" x14ac:dyDescent="0.25">
      <c r="H1588" t="s">
        <v>3669</v>
      </c>
      <c r="I1588" t="s">
        <v>3670</v>
      </c>
      <c r="J1588" t="s">
        <v>3671</v>
      </c>
      <c r="K1588" t="s">
        <v>3672</v>
      </c>
    </row>
    <row r="1589" spans="8:11" x14ac:dyDescent="0.25">
      <c r="H1589" t="s">
        <v>3669</v>
      </c>
      <c r="I1589" t="s">
        <v>3670</v>
      </c>
      <c r="J1589" t="s">
        <v>3673</v>
      </c>
      <c r="K1589" t="s">
        <v>3674</v>
      </c>
    </row>
    <row r="1590" spans="8:11" x14ac:dyDescent="0.25">
      <c r="H1590" t="s">
        <v>3669</v>
      </c>
      <c r="I1590" t="s">
        <v>3670</v>
      </c>
      <c r="J1590" t="s">
        <v>3675</v>
      </c>
      <c r="K1590" t="s">
        <v>3676</v>
      </c>
    </row>
    <row r="1591" spans="8:11" x14ac:dyDescent="0.25">
      <c r="H1591" t="s">
        <v>3669</v>
      </c>
      <c r="I1591" t="s">
        <v>3670</v>
      </c>
      <c r="J1591" t="s">
        <v>3677</v>
      </c>
      <c r="K1591" t="s">
        <v>3678</v>
      </c>
    </row>
    <row r="1592" spans="8:11" x14ac:dyDescent="0.25">
      <c r="H1592" t="s">
        <v>3669</v>
      </c>
      <c r="I1592" t="s">
        <v>3670</v>
      </c>
      <c r="J1592" t="s">
        <v>3679</v>
      </c>
      <c r="K1592" t="s">
        <v>3680</v>
      </c>
    </row>
    <row r="1593" spans="8:11" x14ac:dyDescent="0.25">
      <c r="H1593" t="s">
        <v>3669</v>
      </c>
      <c r="I1593" t="s">
        <v>3670</v>
      </c>
      <c r="J1593" t="s">
        <v>3681</v>
      </c>
      <c r="K1593" t="s">
        <v>3682</v>
      </c>
    </row>
    <row r="1594" spans="8:11" x14ac:dyDescent="0.25">
      <c r="H1594" t="s">
        <v>3669</v>
      </c>
      <c r="I1594" t="s">
        <v>3670</v>
      </c>
      <c r="J1594" t="s">
        <v>3683</v>
      </c>
      <c r="K1594" t="s">
        <v>3684</v>
      </c>
    </row>
    <row r="1595" spans="8:11" x14ac:dyDescent="0.25">
      <c r="H1595" t="s">
        <v>3669</v>
      </c>
      <c r="I1595" t="s">
        <v>3670</v>
      </c>
      <c r="J1595" t="s">
        <v>3685</v>
      </c>
      <c r="K1595" t="s">
        <v>3686</v>
      </c>
    </row>
    <row r="1596" spans="8:11" x14ac:dyDescent="0.25">
      <c r="H1596" t="s">
        <v>3669</v>
      </c>
      <c r="I1596" t="s">
        <v>3670</v>
      </c>
      <c r="J1596" t="s">
        <v>3687</v>
      </c>
      <c r="K1596" t="s">
        <v>3688</v>
      </c>
    </row>
    <row r="1597" spans="8:11" x14ac:dyDescent="0.25">
      <c r="H1597" t="s">
        <v>3669</v>
      </c>
      <c r="I1597" t="s">
        <v>3670</v>
      </c>
      <c r="J1597" t="s">
        <v>3689</v>
      </c>
      <c r="K1597" t="s">
        <v>3690</v>
      </c>
    </row>
    <row r="1598" spans="8:11" x14ac:dyDescent="0.25">
      <c r="H1598" t="s">
        <v>3669</v>
      </c>
      <c r="I1598" t="s">
        <v>3670</v>
      </c>
      <c r="J1598" t="s">
        <v>3691</v>
      </c>
      <c r="K1598" t="s">
        <v>3692</v>
      </c>
    </row>
    <row r="1599" spans="8:11" x14ac:dyDescent="0.25">
      <c r="H1599" t="s">
        <v>3669</v>
      </c>
      <c r="I1599" t="s">
        <v>3670</v>
      </c>
      <c r="J1599" t="s">
        <v>3693</v>
      </c>
      <c r="K1599" t="s">
        <v>3694</v>
      </c>
    </row>
    <row r="1600" spans="8:11" x14ac:dyDescent="0.25">
      <c r="H1600" t="s">
        <v>3669</v>
      </c>
      <c r="I1600" t="s">
        <v>3670</v>
      </c>
      <c r="J1600" t="s">
        <v>3695</v>
      </c>
      <c r="K1600" t="s">
        <v>3696</v>
      </c>
    </row>
    <row r="1601" spans="8:11" x14ac:dyDescent="0.25">
      <c r="H1601" t="s">
        <v>3669</v>
      </c>
      <c r="I1601" t="s">
        <v>3670</v>
      </c>
      <c r="J1601" t="s">
        <v>3697</v>
      </c>
      <c r="K1601" t="s">
        <v>3698</v>
      </c>
    </row>
    <row r="1602" spans="8:11" x14ac:dyDescent="0.25">
      <c r="H1602" t="s">
        <v>3669</v>
      </c>
      <c r="I1602" t="s">
        <v>3670</v>
      </c>
      <c r="J1602" t="s">
        <v>3693</v>
      </c>
      <c r="K1602" t="s">
        <v>3699</v>
      </c>
    </row>
    <row r="1603" spans="8:11" x14ac:dyDescent="0.25">
      <c r="H1603" t="s">
        <v>3669</v>
      </c>
      <c r="I1603" t="s">
        <v>3670</v>
      </c>
      <c r="J1603" t="s">
        <v>3700</v>
      </c>
      <c r="K1603" t="s">
        <v>3701</v>
      </c>
    </row>
    <row r="1604" spans="8:11" x14ac:dyDescent="0.25">
      <c r="H1604" t="s">
        <v>3669</v>
      </c>
      <c r="I1604" t="s">
        <v>3670</v>
      </c>
      <c r="J1604" t="s">
        <v>3702</v>
      </c>
      <c r="K1604" t="s">
        <v>3703</v>
      </c>
    </row>
    <row r="1605" spans="8:11" x14ac:dyDescent="0.25">
      <c r="H1605" t="s">
        <v>3669</v>
      </c>
      <c r="I1605" t="s">
        <v>3670</v>
      </c>
      <c r="J1605" t="s">
        <v>3704</v>
      </c>
      <c r="K1605" t="s">
        <v>3705</v>
      </c>
    </row>
    <row r="1606" spans="8:11" x14ac:dyDescent="0.25">
      <c r="H1606" t="s">
        <v>3669</v>
      </c>
      <c r="I1606" t="s">
        <v>3670</v>
      </c>
      <c r="J1606" t="s">
        <v>3706</v>
      </c>
      <c r="K1606" t="s">
        <v>3707</v>
      </c>
    </row>
    <row r="1607" spans="8:11" x14ac:dyDescent="0.25">
      <c r="H1607" t="s">
        <v>3669</v>
      </c>
      <c r="I1607" t="s">
        <v>3670</v>
      </c>
      <c r="J1607" t="s">
        <v>3708</v>
      </c>
      <c r="K1607" t="s">
        <v>3709</v>
      </c>
    </row>
    <row r="1608" spans="8:11" x14ac:dyDescent="0.25">
      <c r="H1608" t="s">
        <v>3669</v>
      </c>
      <c r="I1608" t="s">
        <v>3670</v>
      </c>
      <c r="J1608" t="s">
        <v>3710</v>
      </c>
      <c r="K1608" t="s">
        <v>3711</v>
      </c>
    </row>
    <row r="1609" spans="8:11" x14ac:dyDescent="0.25">
      <c r="H1609" t="s">
        <v>3669</v>
      </c>
      <c r="I1609" t="s">
        <v>3670</v>
      </c>
      <c r="J1609" t="s">
        <v>3712</v>
      </c>
      <c r="K1609" t="s">
        <v>3713</v>
      </c>
    </row>
    <row r="1610" spans="8:11" x14ac:dyDescent="0.25">
      <c r="H1610" t="s">
        <v>3669</v>
      </c>
      <c r="I1610" t="s">
        <v>3670</v>
      </c>
      <c r="J1610" t="s">
        <v>3714</v>
      </c>
      <c r="K1610" t="s">
        <v>3715</v>
      </c>
    </row>
    <row r="1611" spans="8:11" x14ac:dyDescent="0.25">
      <c r="H1611" t="s">
        <v>3669</v>
      </c>
      <c r="I1611" t="s">
        <v>3670</v>
      </c>
      <c r="J1611" t="s">
        <v>3716</v>
      </c>
      <c r="K1611" t="s">
        <v>3717</v>
      </c>
    </row>
    <row r="1612" spans="8:11" x14ac:dyDescent="0.25">
      <c r="H1612" t="s">
        <v>3669</v>
      </c>
      <c r="I1612" t="s">
        <v>3670</v>
      </c>
      <c r="J1612" t="s">
        <v>3718</v>
      </c>
      <c r="K1612" t="s">
        <v>3719</v>
      </c>
    </row>
    <row r="1613" spans="8:11" x14ac:dyDescent="0.25">
      <c r="H1613" t="s">
        <v>1721</v>
      </c>
      <c r="I1613" t="s">
        <v>1722</v>
      </c>
      <c r="J1613" t="s">
        <v>1722</v>
      </c>
      <c r="K1613" t="s">
        <v>3720</v>
      </c>
    </row>
    <row r="1614" spans="8:11" x14ac:dyDescent="0.25">
      <c r="H1614" t="s">
        <v>1721</v>
      </c>
      <c r="I1614" t="s">
        <v>1722</v>
      </c>
      <c r="J1614" t="s">
        <v>1722</v>
      </c>
      <c r="K1614" t="s">
        <v>3721</v>
      </c>
    </row>
    <row r="1615" spans="8:11" x14ac:dyDescent="0.25">
      <c r="H1615" t="s">
        <v>1721</v>
      </c>
      <c r="I1615" t="s">
        <v>1722</v>
      </c>
      <c r="J1615" t="s">
        <v>1722</v>
      </c>
      <c r="K1615" t="s">
        <v>3722</v>
      </c>
    </row>
    <row r="1616" spans="8:11" x14ac:dyDescent="0.25">
      <c r="H1616" t="s">
        <v>1721</v>
      </c>
      <c r="I1616" t="s">
        <v>1722</v>
      </c>
      <c r="J1616" t="s">
        <v>1722</v>
      </c>
      <c r="K1616" t="s">
        <v>3723</v>
      </c>
    </row>
    <row r="1617" spans="8:11" x14ac:dyDescent="0.25">
      <c r="H1617" t="s">
        <v>1721</v>
      </c>
      <c r="I1617" t="s">
        <v>1722</v>
      </c>
      <c r="J1617" t="s">
        <v>1722</v>
      </c>
      <c r="K1617" t="s">
        <v>3724</v>
      </c>
    </row>
    <row r="1618" spans="8:11" x14ac:dyDescent="0.25">
      <c r="H1618" t="s">
        <v>1721</v>
      </c>
      <c r="I1618" t="s">
        <v>1722</v>
      </c>
      <c r="J1618" t="s">
        <v>1722</v>
      </c>
      <c r="K1618" t="s">
        <v>3725</v>
      </c>
    </row>
    <row r="1619" spans="8:11" x14ac:dyDescent="0.25">
      <c r="H1619" t="s">
        <v>1721</v>
      </c>
      <c r="I1619" t="s">
        <v>1722</v>
      </c>
      <c r="J1619" t="s">
        <v>1722</v>
      </c>
      <c r="K1619" t="s">
        <v>3726</v>
      </c>
    </row>
    <row r="1620" spans="8:11" x14ac:dyDescent="0.25">
      <c r="H1620" t="s">
        <v>1721</v>
      </c>
      <c r="I1620" t="s">
        <v>1722</v>
      </c>
      <c r="J1620" t="s">
        <v>1722</v>
      </c>
      <c r="K1620" t="s">
        <v>3727</v>
      </c>
    </row>
    <row r="1621" spans="8:11" x14ac:dyDescent="0.25">
      <c r="H1621" t="s">
        <v>1721</v>
      </c>
      <c r="I1621" t="s">
        <v>1722</v>
      </c>
      <c r="J1621" t="s">
        <v>1722</v>
      </c>
      <c r="K1621" t="s">
        <v>3728</v>
      </c>
    </row>
    <row r="1622" spans="8:11" x14ac:dyDescent="0.25">
      <c r="H1622" t="s">
        <v>1721</v>
      </c>
      <c r="I1622" t="s">
        <v>1722</v>
      </c>
      <c r="J1622" t="s">
        <v>1722</v>
      </c>
      <c r="K1622" t="s">
        <v>3729</v>
      </c>
    </row>
    <row r="1623" spans="8:11" x14ac:dyDescent="0.25">
      <c r="H1623" t="s">
        <v>1721</v>
      </c>
      <c r="I1623" t="s">
        <v>1722</v>
      </c>
      <c r="J1623" t="s">
        <v>1722</v>
      </c>
      <c r="K1623" t="s">
        <v>3730</v>
      </c>
    </row>
    <row r="1624" spans="8:11" x14ac:dyDescent="0.25">
      <c r="H1624" t="s">
        <v>1721</v>
      </c>
      <c r="I1624" t="s">
        <v>1722</v>
      </c>
      <c r="J1624" t="s">
        <v>1722</v>
      </c>
      <c r="K1624" t="s">
        <v>3731</v>
      </c>
    </row>
    <row r="1625" spans="8:11" x14ac:dyDescent="0.25">
      <c r="H1625" t="s">
        <v>1721</v>
      </c>
      <c r="I1625" t="s">
        <v>1722</v>
      </c>
      <c r="J1625" t="s">
        <v>1722</v>
      </c>
      <c r="K1625" t="s">
        <v>3732</v>
      </c>
    </row>
    <row r="1626" spans="8:11" x14ac:dyDescent="0.25">
      <c r="H1626" t="s">
        <v>1721</v>
      </c>
      <c r="I1626" t="s">
        <v>1722</v>
      </c>
      <c r="J1626" t="s">
        <v>1722</v>
      </c>
      <c r="K1626" t="s">
        <v>3733</v>
      </c>
    </row>
    <row r="1627" spans="8:11" x14ac:dyDescent="0.25">
      <c r="H1627" t="s">
        <v>1721</v>
      </c>
      <c r="I1627" t="s">
        <v>1722</v>
      </c>
      <c r="J1627" t="s">
        <v>1722</v>
      </c>
      <c r="K1627" t="s">
        <v>3734</v>
      </c>
    </row>
    <row r="1628" spans="8:11" x14ac:dyDescent="0.25">
      <c r="H1628" t="s">
        <v>1721</v>
      </c>
      <c r="I1628" t="s">
        <v>1722</v>
      </c>
      <c r="J1628" t="s">
        <v>1722</v>
      </c>
      <c r="K1628" t="s">
        <v>3735</v>
      </c>
    </row>
    <row r="1629" spans="8:11" x14ac:dyDescent="0.25">
      <c r="H1629" t="s">
        <v>1721</v>
      </c>
      <c r="I1629" t="s">
        <v>1722</v>
      </c>
      <c r="J1629" t="s">
        <v>1722</v>
      </c>
      <c r="K1629" t="s">
        <v>3736</v>
      </c>
    </row>
    <row r="1630" spans="8:11" x14ac:dyDescent="0.25">
      <c r="H1630" t="s">
        <v>1721</v>
      </c>
      <c r="I1630" t="s">
        <v>1722</v>
      </c>
      <c r="J1630" t="s">
        <v>1722</v>
      </c>
      <c r="K1630" t="s">
        <v>3737</v>
      </c>
    </row>
    <row r="1631" spans="8:11" x14ac:dyDescent="0.25">
      <c r="H1631" t="s">
        <v>1721</v>
      </c>
      <c r="I1631" t="s">
        <v>1722</v>
      </c>
      <c r="J1631" t="s">
        <v>1722</v>
      </c>
      <c r="K1631" t="s">
        <v>3738</v>
      </c>
    </row>
    <row r="1632" spans="8:11" x14ac:dyDescent="0.25">
      <c r="H1632" t="s">
        <v>1721</v>
      </c>
      <c r="I1632" t="s">
        <v>1722</v>
      </c>
      <c r="J1632" t="s">
        <v>1722</v>
      </c>
      <c r="K1632" t="s">
        <v>3739</v>
      </c>
    </row>
    <row r="1633" spans="8:11" x14ac:dyDescent="0.25">
      <c r="H1633" t="s">
        <v>1721</v>
      </c>
      <c r="I1633" t="s">
        <v>1722</v>
      </c>
      <c r="J1633" t="s">
        <v>1722</v>
      </c>
      <c r="K1633" t="s">
        <v>3740</v>
      </c>
    </row>
    <row r="1634" spans="8:11" x14ac:dyDescent="0.25">
      <c r="H1634" t="s">
        <v>1721</v>
      </c>
      <c r="I1634" t="s">
        <v>1722</v>
      </c>
      <c r="J1634" t="s">
        <v>1722</v>
      </c>
      <c r="K1634" t="s">
        <v>3741</v>
      </c>
    </row>
    <row r="1635" spans="8:11" x14ac:dyDescent="0.25">
      <c r="H1635" t="s">
        <v>1721</v>
      </c>
      <c r="I1635" t="s">
        <v>1722</v>
      </c>
      <c r="J1635" t="s">
        <v>1722</v>
      </c>
      <c r="K1635" t="s">
        <v>3742</v>
      </c>
    </row>
    <row r="1636" spans="8:11" x14ac:dyDescent="0.25">
      <c r="H1636" t="s">
        <v>1721</v>
      </c>
      <c r="I1636" t="s">
        <v>1722</v>
      </c>
      <c r="J1636" t="s">
        <v>1722</v>
      </c>
      <c r="K1636" t="s">
        <v>3743</v>
      </c>
    </row>
    <row r="1637" spans="8:11" x14ac:dyDescent="0.25">
      <c r="H1637" t="s">
        <v>1721</v>
      </c>
      <c r="I1637" t="s">
        <v>1722</v>
      </c>
      <c r="J1637" t="s">
        <v>1722</v>
      </c>
      <c r="K1637" t="s">
        <v>3744</v>
      </c>
    </row>
    <row r="1638" spans="8:11" x14ac:dyDescent="0.25">
      <c r="H1638" t="s">
        <v>1721</v>
      </c>
      <c r="I1638" t="s">
        <v>1722</v>
      </c>
      <c r="J1638" t="s">
        <v>1722</v>
      </c>
      <c r="K1638" t="s">
        <v>3745</v>
      </c>
    </row>
    <row r="1639" spans="8:11" x14ac:dyDescent="0.25">
      <c r="H1639" t="s">
        <v>1721</v>
      </c>
      <c r="I1639" t="s">
        <v>1722</v>
      </c>
      <c r="J1639" t="s">
        <v>1722</v>
      </c>
      <c r="K1639" t="s">
        <v>3746</v>
      </c>
    </row>
    <row r="1640" spans="8:11" x14ac:dyDescent="0.25">
      <c r="H1640" t="s">
        <v>1721</v>
      </c>
      <c r="I1640" t="s">
        <v>1722</v>
      </c>
      <c r="J1640" t="s">
        <v>1722</v>
      </c>
      <c r="K1640" t="s">
        <v>3747</v>
      </c>
    </row>
    <row r="1641" spans="8:11" x14ac:dyDescent="0.25">
      <c r="H1641" t="s">
        <v>1721</v>
      </c>
      <c r="I1641" t="s">
        <v>1722</v>
      </c>
      <c r="J1641" t="s">
        <v>1722</v>
      </c>
      <c r="K1641" t="s">
        <v>3748</v>
      </c>
    </row>
    <row r="1642" spans="8:11" x14ac:dyDescent="0.25">
      <c r="H1642" t="s">
        <v>1721</v>
      </c>
      <c r="I1642" t="s">
        <v>1722</v>
      </c>
      <c r="J1642" t="s">
        <v>1722</v>
      </c>
      <c r="K1642" t="s">
        <v>3749</v>
      </c>
    </row>
    <row r="1643" spans="8:11" x14ac:dyDescent="0.25">
      <c r="H1643" t="s">
        <v>1721</v>
      </c>
      <c r="I1643" t="s">
        <v>1722</v>
      </c>
      <c r="J1643" t="s">
        <v>1722</v>
      </c>
      <c r="K1643" t="s">
        <v>3750</v>
      </c>
    </row>
    <row r="1644" spans="8:11" x14ac:dyDescent="0.25">
      <c r="H1644" t="s">
        <v>1721</v>
      </c>
      <c r="I1644" t="s">
        <v>1722</v>
      </c>
      <c r="J1644" t="s">
        <v>1722</v>
      </c>
      <c r="K1644" t="s">
        <v>3751</v>
      </c>
    </row>
    <row r="1645" spans="8:11" x14ac:dyDescent="0.25">
      <c r="H1645" t="s">
        <v>1721</v>
      </c>
      <c r="I1645" t="s">
        <v>1722</v>
      </c>
      <c r="J1645" t="s">
        <v>1722</v>
      </c>
      <c r="K1645" t="s">
        <v>3752</v>
      </c>
    </row>
    <row r="1646" spans="8:11" x14ac:dyDescent="0.25">
      <c r="H1646" t="s">
        <v>1721</v>
      </c>
      <c r="I1646" t="s">
        <v>1722</v>
      </c>
      <c r="J1646" t="s">
        <v>1722</v>
      </c>
      <c r="K1646" t="s">
        <v>3753</v>
      </c>
    </row>
    <row r="1647" spans="8:11" x14ac:dyDescent="0.25">
      <c r="H1647" t="s">
        <v>1721</v>
      </c>
      <c r="I1647" t="s">
        <v>1722</v>
      </c>
      <c r="J1647" t="s">
        <v>1722</v>
      </c>
      <c r="K1647" t="s">
        <v>3754</v>
      </c>
    </row>
    <row r="1648" spans="8:11" x14ac:dyDescent="0.25">
      <c r="H1648" t="s">
        <v>1721</v>
      </c>
      <c r="I1648" t="s">
        <v>1722</v>
      </c>
      <c r="J1648" t="s">
        <v>1722</v>
      </c>
      <c r="K1648" t="s">
        <v>3755</v>
      </c>
    </row>
    <row r="1649" spans="8:11" x14ac:dyDescent="0.25">
      <c r="H1649" t="s">
        <v>1721</v>
      </c>
      <c r="I1649" t="s">
        <v>1722</v>
      </c>
      <c r="J1649" t="s">
        <v>1722</v>
      </c>
      <c r="K1649" t="s">
        <v>3756</v>
      </c>
    </row>
    <row r="1650" spans="8:11" x14ac:dyDescent="0.25">
      <c r="H1650" t="s">
        <v>1721</v>
      </c>
      <c r="I1650" t="s">
        <v>1722</v>
      </c>
      <c r="J1650" t="s">
        <v>1722</v>
      </c>
      <c r="K1650" t="s">
        <v>3757</v>
      </c>
    </row>
    <row r="1651" spans="8:11" x14ac:dyDescent="0.25">
      <c r="H1651" t="s">
        <v>1721</v>
      </c>
      <c r="I1651" t="s">
        <v>1722</v>
      </c>
      <c r="J1651" t="s">
        <v>1722</v>
      </c>
      <c r="K1651" t="s">
        <v>3758</v>
      </c>
    </row>
    <row r="1652" spans="8:11" x14ac:dyDescent="0.25">
      <c r="H1652" t="s">
        <v>1721</v>
      </c>
      <c r="I1652" t="s">
        <v>1722</v>
      </c>
      <c r="J1652" t="s">
        <v>1722</v>
      </c>
      <c r="K1652" t="s">
        <v>3759</v>
      </c>
    </row>
    <row r="1653" spans="8:11" x14ac:dyDescent="0.25">
      <c r="H1653" t="s">
        <v>1721</v>
      </c>
      <c r="I1653" t="s">
        <v>1722</v>
      </c>
      <c r="J1653" t="s">
        <v>1722</v>
      </c>
      <c r="K1653" t="s">
        <v>3760</v>
      </c>
    </row>
    <row r="1654" spans="8:11" x14ac:dyDescent="0.25">
      <c r="H1654" t="s">
        <v>1721</v>
      </c>
      <c r="I1654" t="s">
        <v>1722</v>
      </c>
      <c r="J1654" t="s">
        <v>1722</v>
      </c>
      <c r="K1654" t="s">
        <v>3761</v>
      </c>
    </row>
    <row r="1655" spans="8:11" x14ac:dyDescent="0.25">
      <c r="H1655" t="s">
        <v>1721</v>
      </c>
      <c r="I1655" t="s">
        <v>1722</v>
      </c>
      <c r="J1655" t="s">
        <v>1722</v>
      </c>
      <c r="K1655" t="s">
        <v>3762</v>
      </c>
    </row>
    <row r="1656" spans="8:11" x14ac:dyDescent="0.25">
      <c r="H1656" t="s">
        <v>1721</v>
      </c>
      <c r="I1656" t="s">
        <v>1722</v>
      </c>
      <c r="J1656" t="s">
        <v>1722</v>
      </c>
      <c r="K1656" t="s">
        <v>3763</v>
      </c>
    </row>
    <row r="1657" spans="8:11" x14ac:dyDescent="0.25">
      <c r="H1657" t="s">
        <v>1721</v>
      </c>
      <c r="I1657" t="s">
        <v>1722</v>
      </c>
      <c r="J1657" t="s">
        <v>1722</v>
      </c>
      <c r="K1657" t="s">
        <v>3764</v>
      </c>
    </row>
    <row r="1658" spans="8:11" x14ac:dyDescent="0.25">
      <c r="H1658" t="s">
        <v>1721</v>
      </c>
      <c r="I1658" t="s">
        <v>1722</v>
      </c>
      <c r="J1658" t="s">
        <v>1722</v>
      </c>
      <c r="K1658" t="s">
        <v>3765</v>
      </c>
    </row>
    <row r="1659" spans="8:11" x14ac:dyDescent="0.25">
      <c r="H1659" t="s">
        <v>1721</v>
      </c>
      <c r="I1659" t="s">
        <v>1722</v>
      </c>
      <c r="J1659" t="s">
        <v>1722</v>
      </c>
      <c r="K1659" t="s">
        <v>3766</v>
      </c>
    </row>
    <row r="1660" spans="8:11" x14ac:dyDescent="0.25">
      <c r="H1660" t="s">
        <v>1721</v>
      </c>
      <c r="I1660" t="s">
        <v>1722</v>
      </c>
      <c r="J1660" t="s">
        <v>1722</v>
      </c>
      <c r="K1660" t="s">
        <v>3767</v>
      </c>
    </row>
    <row r="1661" spans="8:11" x14ac:dyDescent="0.25">
      <c r="H1661" t="s">
        <v>1721</v>
      </c>
      <c r="I1661" t="s">
        <v>1722</v>
      </c>
      <c r="J1661" t="s">
        <v>1722</v>
      </c>
      <c r="K1661" t="s">
        <v>3768</v>
      </c>
    </row>
    <row r="1662" spans="8:11" x14ac:dyDescent="0.25">
      <c r="H1662" t="s">
        <v>1721</v>
      </c>
      <c r="I1662" t="s">
        <v>1722</v>
      </c>
      <c r="J1662" t="s">
        <v>1722</v>
      </c>
      <c r="K1662" t="s">
        <v>3769</v>
      </c>
    </row>
    <row r="1663" spans="8:11" x14ac:dyDescent="0.25">
      <c r="H1663" t="s">
        <v>1721</v>
      </c>
      <c r="I1663" t="s">
        <v>1722</v>
      </c>
      <c r="J1663" t="s">
        <v>1722</v>
      </c>
      <c r="K1663" t="s">
        <v>3770</v>
      </c>
    </row>
    <row r="1664" spans="8:11" x14ac:dyDescent="0.25">
      <c r="H1664" t="s">
        <v>1721</v>
      </c>
      <c r="I1664" t="s">
        <v>1722</v>
      </c>
      <c r="J1664" t="s">
        <v>1722</v>
      </c>
      <c r="K1664" t="s">
        <v>3771</v>
      </c>
    </row>
    <row r="1665" spans="8:11" x14ac:dyDescent="0.25">
      <c r="H1665" t="s">
        <v>1721</v>
      </c>
      <c r="I1665" t="s">
        <v>1722</v>
      </c>
      <c r="J1665" t="s">
        <v>1722</v>
      </c>
      <c r="K1665" t="s">
        <v>3772</v>
      </c>
    </row>
    <row r="1666" spans="8:11" x14ac:dyDescent="0.25">
      <c r="H1666" t="s">
        <v>1721</v>
      </c>
      <c r="I1666" t="s">
        <v>1722</v>
      </c>
      <c r="J1666" t="s">
        <v>1722</v>
      </c>
      <c r="K1666" t="s">
        <v>3773</v>
      </c>
    </row>
    <row r="1667" spans="8:11" x14ac:dyDescent="0.25">
      <c r="H1667" t="s">
        <v>1721</v>
      </c>
      <c r="I1667" t="s">
        <v>1722</v>
      </c>
      <c r="J1667" t="s">
        <v>1722</v>
      </c>
      <c r="K1667" t="s">
        <v>3774</v>
      </c>
    </row>
    <row r="1668" spans="8:11" x14ac:dyDescent="0.25">
      <c r="H1668" t="s">
        <v>1721</v>
      </c>
      <c r="I1668" t="s">
        <v>1722</v>
      </c>
      <c r="J1668" t="s">
        <v>1722</v>
      </c>
      <c r="K1668" t="s">
        <v>3775</v>
      </c>
    </row>
    <row r="1669" spans="8:11" x14ac:dyDescent="0.25">
      <c r="H1669" t="s">
        <v>1721</v>
      </c>
      <c r="I1669" t="s">
        <v>1722</v>
      </c>
      <c r="J1669" t="s">
        <v>1722</v>
      </c>
      <c r="K1669" t="s">
        <v>3776</v>
      </c>
    </row>
    <row r="1670" spans="8:11" x14ac:dyDescent="0.25">
      <c r="H1670" t="s">
        <v>1721</v>
      </c>
      <c r="I1670" t="s">
        <v>1722</v>
      </c>
      <c r="J1670" t="s">
        <v>1722</v>
      </c>
      <c r="K1670" t="s">
        <v>3777</v>
      </c>
    </row>
    <row r="1671" spans="8:11" x14ac:dyDescent="0.25">
      <c r="H1671" t="s">
        <v>1721</v>
      </c>
      <c r="I1671" t="s">
        <v>1722</v>
      </c>
      <c r="J1671" t="s">
        <v>1722</v>
      </c>
      <c r="K1671" t="s">
        <v>3778</v>
      </c>
    </row>
    <row r="1672" spans="8:11" x14ac:dyDescent="0.25">
      <c r="H1672" t="s">
        <v>1721</v>
      </c>
      <c r="I1672" t="s">
        <v>1722</v>
      </c>
      <c r="J1672" t="s">
        <v>1722</v>
      </c>
      <c r="K1672" t="s">
        <v>3779</v>
      </c>
    </row>
    <row r="1673" spans="8:11" x14ac:dyDescent="0.25">
      <c r="H1673" t="s">
        <v>1721</v>
      </c>
      <c r="I1673" t="s">
        <v>1722</v>
      </c>
      <c r="J1673" t="s">
        <v>1722</v>
      </c>
      <c r="K1673" t="s">
        <v>3780</v>
      </c>
    </row>
  </sheetData>
  <sheetProtection algorithmName="SHA-512" hashValue="cVCt28MppKZ5ffD7usiA6TAg0ydDLLaWOHXCnQZlUQNEDA8vqG0NQw1TNtV/05cSM+L/3uvvSNUTzxNBTHAzoQ==" saltValue="Qi4kmwU2/6NLY5VlLLKWu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EDE051B90FE44824E1D5885632B5E" ma:contentTypeVersion="15" ma:contentTypeDescription="Create a new document." ma:contentTypeScope="" ma:versionID="392c2756ee000aa012f294bda23342ed">
  <xsd:schema xmlns:xsd="http://www.w3.org/2001/XMLSchema" xmlns:xs="http://www.w3.org/2001/XMLSchema" xmlns:p="http://schemas.microsoft.com/office/2006/metadata/properties" xmlns:ns2="a861db3d-3048-432f-b757-22458df766e9" xmlns:ns3="9667159c-6eae-400b-9470-2935e037a541" targetNamespace="http://schemas.microsoft.com/office/2006/metadata/properties" ma:root="true" ma:fieldsID="1e87780ba9f4a95dbd8c9c09cd940608" ns2:_="" ns3:_="">
    <xsd:import namespace="a861db3d-3048-432f-b757-22458df766e9"/>
    <xsd:import namespace="9667159c-6eae-400b-9470-2935e037a5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61db3d-3048-432f-b757-22458df76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426c395-1d84-4ee7-887a-a9c77f971e8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67159c-6eae-400b-9470-2935e037a5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223d0d8-8ea8-4d02-814b-84fa04060cad}" ma:internalName="TaxCatchAll" ma:showField="CatchAllData" ma:web="9667159c-6eae-400b-9470-2935e037a5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p r o p e r t i e s   x m l n s = " h t t p : / / w w w . i m a n a g e . c o m / w o r k / x m l s c h e m a " >  
     < d o c u m e n t i d > L E G A L _ 1 ! 8 8 9 8 2 9 1 9 . 3 < / d o c u m e n t i d >  
     < s e n d e r i d > J S I N G H < / s e n d e r i d >  
     < s e n d e r e m a i l > J S I N G H @ O S L E R . C O M < / s e n d e r e m a i l >  
     < l a s t m o d i f i e d > 2 0 2 4 - 1 1 - 0 5 T 1 2 : 3 0 : 1 2 . 0 0 0 0 0 0 0 - 0 5 : 0 0 < / l a s t m o d i f i e d >  
     < d a t a b a s e > L E G A L _ 1 < / d a t a b a s e >  
 < / 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9667159c-6eae-400b-9470-2935e037a541" xsi:nil="true"/>
    <lcf76f155ced4ddcb4097134ff3c332f xmlns="a861db3d-3048-432f-b757-22458df766e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B40E63-7331-4EF7-88AB-C3D0F60D0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61db3d-3048-432f-b757-22458df766e9"/>
    <ds:schemaRef ds:uri="9667159c-6eae-400b-9470-2935e037a5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B7D1B9-58C1-4583-BEDF-0F340BF70929}">
  <ds:schemaRefs>
    <ds:schemaRef ds:uri="http://www.imanage.com/work/xmlschema"/>
  </ds:schemaRefs>
</ds:datastoreItem>
</file>

<file path=customXml/itemProps3.xml><?xml version="1.0" encoding="utf-8"?>
<ds:datastoreItem xmlns:ds="http://schemas.openxmlformats.org/officeDocument/2006/customXml" ds:itemID="{7A5BFBF8-0362-4EB6-A125-CC31271223BE}">
  <ds:schemaRefs>
    <ds:schemaRef ds:uri="a861db3d-3048-432f-b757-22458df766e9"/>
    <ds:schemaRef ds:uri="http://schemas.microsoft.com/office/2006/metadata/properties"/>
    <ds:schemaRef ds:uri="9667159c-6eae-400b-9470-2935e037a541"/>
    <ds:schemaRef ds:uri="http://schemas.microsoft.com/office/infopath/2007/PartnerControls"/>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B6444EC6-3D45-46FF-8120-050ED028AB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Proponent Information</vt:lpstr>
      <vt:lpstr>Project Information</vt:lpstr>
      <vt:lpstr>Project Site Information</vt:lpstr>
      <vt:lpstr>Connection Information</vt:lpstr>
      <vt:lpstr>Team Member Experience</vt:lpstr>
      <vt:lpstr>SCDP Summary</vt:lpstr>
      <vt:lpstr>CCCP Summary</vt:lpstr>
      <vt:lpstr>Rated Criteria</vt:lpstr>
      <vt:lpstr>Workbook Lists</vt:lpstr>
    </vt:vector>
  </TitlesOfParts>
  <Manager/>
  <Company>IESO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DePoorter</dc:creator>
  <cp:keywords/>
  <dc:description/>
  <cp:lastModifiedBy>Rob Rorabeck</cp:lastModifiedBy>
  <cp:revision/>
  <dcterms:created xsi:type="dcterms:W3CDTF">2024-09-11T18:24:55Z</dcterms:created>
  <dcterms:modified xsi:type="dcterms:W3CDTF">2026-08-11T16:37:01Z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0x0101002E8EDE051B90FE44824E1D5885632B5E</vt:lpwstr>
  </property>
  <property fmtid="{D5CDD505-2E9C-101B-9397-08002B2CF9AE}" pid="3" name="MediaServiceImageTags">
    <vt:lpwstr/>
  </property>
</Properties>
</file>